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VIGENCIA 2015\INVITACIONES\PÚBLICAS\01-2015 OBRA CONCHA ACUSTICA\PROCESO DE SELECCIÓN\PLIEGOS\"/>
    </mc:Choice>
  </mc:AlternateContent>
  <bookViews>
    <workbookView xWindow="0" yWindow="0" windowWidth="27570" windowHeight="12060" firstSheet="2" activeTab="2"/>
  </bookViews>
  <sheets>
    <sheet name="Hoja1" sheetId="1" state="hidden" r:id="rId1"/>
    <sheet name="PPTO REVISADO" sheetId="3" state="hidden" r:id="rId2"/>
    <sheet name="PPTO ACTUALIZADO" sheetId="4" r:id="rId3"/>
  </sheets>
  <definedNames>
    <definedName name="_xlnm._FilterDatabase" localSheetId="2" hidden="1">'PPTO ACTUALIZADO'!$I$1:$I$1104</definedName>
    <definedName name="_xlnm.Print_Area" localSheetId="0">Hoja1!$A$1:$G$1123</definedName>
    <definedName name="_xlnm.Print_Area" localSheetId="2">'PPTO ACTUALIZADO'!$A$1:$I$1098</definedName>
    <definedName name="_xlnm.Print_Area" localSheetId="1">'PPTO REVISADO'!$A$1:$G$1123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3" i="4" l="1"/>
  <c r="Q153" i="4" l="1"/>
  <c r="S153" i="4" l="1"/>
  <c r="R153" i="4"/>
  <c r="G797" i="4" l="1"/>
  <c r="H26" i="4" l="1"/>
  <c r="H25" i="4"/>
  <c r="H24" i="4"/>
  <c r="H23" i="4"/>
  <c r="H22" i="4"/>
  <c r="H21" i="4"/>
  <c r="H20" i="4"/>
  <c r="H19" i="4"/>
  <c r="H17" i="4"/>
  <c r="H16" i="4"/>
  <c r="H15" i="4"/>
  <c r="I15" i="4" s="1"/>
  <c r="H13" i="4"/>
  <c r="H12" i="4"/>
  <c r="H11" i="4"/>
  <c r="H10" i="4"/>
  <c r="H9" i="4"/>
  <c r="I9" i="4" s="1"/>
  <c r="G1090" i="4"/>
  <c r="G1089" i="4"/>
  <c r="G1085" i="4"/>
  <c r="G1084" i="4"/>
  <c r="G1083" i="4"/>
  <c r="G1081" i="4"/>
  <c r="G1079" i="4"/>
  <c r="G1077" i="4"/>
  <c r="G1076" i="4"/>
  <c r="G1075" i="4"/>
  <c r="G1074" i="4"/>
  <c r="G1072" i="4"/>
  <c r="G1070" i="4"/>
  <c r="G1068" i="4"/>
  <c r="G1067" i="4"/>
  <c r="G1066" i="4"/>
  <c r="G1065" i="4"/>
  <c r="G1060" i="4"/>
  <c r="G1059" i="4"/>
  <c r="G1058" i="4"/>
  <c r="G1056" i="4"/>
  <c r="G1055" i="4"/>
  <c r="G1054" i="4"/>
  <c r="G1053" i="4"/>
  <c r="G1052" i="4"/>
  <c r="G1051" i="4"/>
  <c r="G1050" i="4"/>
  <c r="G1049" i="4"/>
  <c r="G1047" i="4"/>
  <c r="G1046" i="4"/>
  <c r="G1045" i="4"/>
  <c r="G1042" i="4"/>
  <c r="G1041" i="4"/>
  <c r="G1039" i="4"/>
  <c r="G1038" i="4"/>
  <c r="G1037" i="4"/>
  <c r="G1034" i="4"/>
  <c r="G1033" i="4"/>
  <c r="G1032" i="4"/>
  <c r="G1031" i="4"/>
  <c r="G1030" i="4"/>
  <c r="G1027" i="4"/>
  <c r="G1026" i="4"/>
  <c r="G1025" i="4"/>
  <c r="G1023" i="4"/>
  <c r="G1022" i="4"/>
  <c r="G1021" i="4"/>
  <c r="G1020" i="4"/>
  <c r="G1019" i="4"/>
  <c r="G1017" i="4"/>
  <c r="G1016" i="4"/>
  <c r="G1015" i="4"/>
  <c r="G1014" i="4"/>
  <c r="G1013" i="4"/>
  <c r="G1012" i="4"/>
  <c r="G1011" i="4"/>
  <c r="G1010" i="4"/>
  <c r="G1009" i="4"/>
  <c r="G1008" i="4"/>
  <c r="G1006" i="4"/>
  <c r="G1005" i="4"/>
  <c r="G1004" i="4"/>
  <c r="G1003" i="4"/>
  <c r="G1002" i="4"/>
  <c r="G1001" i="4"/>
  <c r="G1000" i="4"/>
  <c r="G999" i="4"/>
  <c r="G997" i="4"/>
  <c r="G995" i="4"/>
  <c r="G994" i="4"/>
  <c r="G993" i="4"/>
  <c r="G992" i="4"/>
  <c r="G991" i="4"/>
  <c r="G990" i="4"/>
  <c r="G989" i="4"/>
  <c r="G988" i="4"/>
  <c r="G986" i="4"/>
  <c r="G985" i="4"/>
  <c r="G984" i="4"/>
  <c r="G983" i="4"/>
  <c r="G981" i="4"/>
  <c r="G980" i="4"/>
  <c r="G979" i="4"/>
  <c r="G978" i="4"/>
  <c r="G977" i="4"/>
  <c r="G976" i="4"/>
  <c r="G975" i="4"/>
  <c r="G974" i="4"/>
  <c r="G972" i="4"/>
  <c r="G971" i="4"/>
  <c r="G970" i="4"/>
  <c r="G969" i="4"/>
  <c r="G968" i="4"/>
  <c r="G967" i="4"/>
  <c r="G966" i="4"/>
  <c r="G965" i="4"/>
  <c r="G964" i="4"/>
  <c r="G963" i="4"/>
  <c r="G960" i="4"/>
  <c r="G958" i="4" s="1"/>
  <c r="G957" i="4"/>
  <c r="G956" i="4"/>
  <c r="G955" i="4"/>
  <c r="G954" i="4"/>
  <c r="G953" i="4"/>
  <c r="G952" i="4"/>
  <c r="G950" i="4"/>
  <c r="G949" i="4"/>
  <c r="G948" i="4"/>
  <c r="G947" i="4"/>
  <c r="G946" i="4"/>
  <c r="G945" i="4"/>
  <c r="G940" i="4"/>
  <c r="G939" i="4"/>
  <c r="G938" i="4"/>
  <c r="G937" i="4"/>
  <c r="G936" i="4"/>
  <c r="G935" i="4"/>
  <c r="G934" i="4"/>
  <c r="G932" i="4"/>
  <c r="G931" i="4"/>
  <c r="G930" i="4"/>
  <c r="G929" i="4"/>
  <c r="G928" i="4"/>
  <c r="G925" i="4"/>
  <c r="G924" i="4"/>
  <c r="G923" i="4"/>
  <c r="G922" i="4"/>
  <c r="G921" i="4"/>
  <c r="G920" i="4"/>
  <c r="G917" i="4"/>
  <c r="G916" i="4"/>
  <c r="G915" i="4"/>
  <c r="G914" i="4"/>
  <c r="G913" i="4"/>
  <c r="G912" i="4"/>
  <c r="G911" i="4"/>
  <c r="G910" i="4"/>
  <c r="G908" i="4"/>
  <c r="G907" i="4"/>
  <c r="G906" i="4"/>
  <c r="G905" i="4"/>
  <c r="G904" i="4"/>
  <c r="G903" i="4"/>
  <c r="G902" i="4"/>
  <c r="G898" i="4"/>
  <c r="G896" i="4"/>
  <c r="G895" i="4"/>
  <c r="G894" i="4"/>
  <c r="G893" i="4"/>
  <c r="G892" i="4"/>
  <c r="G890" i="4"/>
  <c r="G888" i="4"/>
  <c r="G887" i="4"/>
  <c r="G886" i="4"/>
  <c r="G885" i="4"/>
  <c r="G884" i="4"/>
  <c r="G883" i="4"/>
  <c r="G880" i="4"/>
  <c r="G878" i="4"/>
  <c r="G877" i="4"/>
  <c r="G876" i="4"/>
  <c r="G875" i="4"/>
  <c r="G874" i="4"/>
  <c r="G871" i="4"/>
  <c r="G869" i="4"/>
  <c r="G868" i="4"/>
  <c r="G867" i="4"/>
  <c r="G866" i="4"/>
  <c r="G865" i="4"/>
  <c r="G864" i="4"/>
  <c r="G861" i="4"/>
  <c r="G859" i="4"/>
  <c r="G858" i="4"/>
  <c r="G857" i="4"/>
  <c r="G856" i="4"/>
  <c r="G855" i="4"/>
  <c r="G854" i="4"/>
  <c r="G851" i="4"/>
  <c r="G847" i="4"/>
  <c r="G846" i="4"/>
  <c r="G845" i="4"/>
  <c r="G843" i="4"/>
  <c r="G842" i="4"/>
  <c r="G840" i="4"/>
  <c r="G839" i="4"/>
  <c r="G838" i="4"/>
  <c r="G837" i="4"/>
  <c r="G835" i="4"/>
  <c r="G834" i="4"/>
  <c r="G833" i="4"/>
  <c r="G832" i="4"/>
  <c r="G830" i="4"/>
  <c r="G829" i="4"/>
  <c r="G828" i="4"/>
  <c r="G827" i="4"/>
  <c r="G826" i="4"/>
  <c r="G825" i="4"/>
  <c r="G824" i="4"/>
  <c r="G823" i="4"/>
  <c r="G822" i="4"/>
  <c r="G820" i="4"/>
  <c r="G819" i="4" s="1"/>
  <c r="G817" i="4"/>
  <c r="G816" i="4" s="1"/>
  <c r="G815" i="4"/>
  <c r="G814" i="4"/>
  <c r="G813" i="4"/>
  <c r="G812" i="4"/>
  <c r="G811" i="4"/>
  <c r="G810" i="4"/>
  <c r="G809" i="4"/>
  <c r="G808" i="4"/>
  <c r="G807" i="4"/>
  <c r="G806" i="4"/>
  <c r="G805" i="4"/>
  <c r="G804" i="4"/>
  <c r="G803" i="4"/>
  <c r="G801" i="4"/>
  <c r="G800" i="4" s="1"/>
  <c r="G796" i="4"/>
  <c r="G795" i="4" s="1"/>
  <c r="G789" i="4"/>
  <c r="G786" i="4"/>
  <c r="G756" i="4"/>
  <c r="G755" i="4"/>
  <c r="G753" i="4"/>
  <c r="G752" i="4"/>
  <c r="G739" i="4"/>
  <c r="G737" i="4"/>
  <c r="G734" i="4"/>
  <c r="G730" i="4"/>
  <c r="G729" i="4"/>
  <c r="G727" i="4"/>
  <c r="G692" i="4"/>
  <c r="G691" i="4"/>
  <c r="G690" i="4"/>
  <c r="G689" i="4"/>
  <c r="G688" i="4"/>
  <c r="G687" i="4"/>
  <c r="G682" i="4"/>
  <c r="G679" i="4" s="1"/>
  <c r="G678" i="4"/>
  <c r="G677" i="4"/>
  <c r="G673" i="4"/>
  <c r="G670" i="4"/>
  <c r="G667" i="4"/>
  <c r="G664" i="4"/>
  <c r="G663" i="4"/>
  <c r="G662" i="4"/>
  <c r="G661" i="4"/>
  <c r="G658" i="4"/>
  <c r="G657" i="4"/>
  <c r="G656" i="4"/>
  <c r="G655" i="4"/>
  <c r="G654" i="4"/>
  <c r="G650" i="4"/>
  <c r="G649" i="4"/>
  <c r="G648" i="4"/>
  <c r="G647" i="4"/>
  <c r="G646" i="4"/>
  <c r="G642" i="4"/>
  <c r="G641" i="4"/>
  <c r="G640" i="4"/>
  <c r="G639" i="4"/>
  <c r="G638" i="4"/>
  <c r="G631" i="4"/>
  <c r="G629" i="4"/>
  <c r="G621" i="4"/>
  <c r="G620" i="4"/>
  <c r="G619" i="4"/>
  <c r="G618" i="4"/>
  <c r="G616" i="4"/>
  <c r="G615" i="4"/>
  <c r="G614" i="4"/>
  <c r="G613" i="4"/>
  <c r="G612" i="4"/>
  <c r="G610" i="4"/>
  <c r="G609" i="4"/>
  <c r="G608" i="4"/>
  <c r="G607" i="4"/>
  <c r="G605" i="4"/>
  <c r="G604" i="4"/>
  <c r="G603" i="4"/>
  <c r="G602" i="4"/>
  <c r="G601" i="4"/>
  <c r="G600" i="4"/>
  <c r="G599" i="4"/>
  <c r="G598"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59" i="4"/>
  <c r="G558" i="4"/>
  <c r="G557" i="4"/>
  <c r="G556" i="4"/>
  <c r="G555" i="4"/>
  <c r="G554" i="4"/>
  <c r="G553" i="4"/>
  <c r="G552" i="4"/>
  <c r="G551" i="4"/>
  <c r="G550" i="4"/>
  <c r="G549" i="4"/>
  <c r="G548" i="4"/>
  <c r="G547" i="4"/>
  <c r="G546" i="4"/>
  <c r="G545" i="4"/>
  <c r="G544" i="4"/>
  <c r="G543" i="4"/>
  <c r="G542" i="4"/>
  <c r="G541"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0" i="4"/>
  <c r="G469" i="4"/>
  <c r="G468" i="4"/>
  <c r="G467" i="4"/>
  <c r="G465" i="4"/>
  <c r="G464" i="4" s="1"/>
  <c r="G463" i="4"/>
  <c r="G462" i="4"/>
  <c r="G461" i="4"/>
  <c r="G460" i="4"/>
  <c r="G459" i="4"/>
  <c r="G457" i="4"/>
  <c r="G456" i="4"/>
  <c r="G455" i="4"/>
  <c r="G453" i="4"/>
  <c r="G452" i="4"/>
  <c r="G451" i="4"/>
  <c r="G450" i="4"/>
  <c r="G449" i="4"/>
  <c r="G448" i="4"/>
  <c r="G447" i="4"/>
  <c r="G446" i="4"/>
  <c r="G445" i="4"/>
  <c r="G444" i="4"/>
  <c r="G443" i="4"/>
  <c r="G442" i="4"/>
  <c r="G441" i="4"/>
  <c r="G440" i="4"/>
  <c r="G439" i="4"/>
  <c r="G438" i="4"/>
  <c r="G437" i="4"/>
  <c r="G435" i="4"/>
  <c r="G434" i="4"/>
  <c r="G433" i="4"/>
  <c r="G432" i="4"/>
  <c r="G431" i="4"/>
  <c r="G430" i="4"/>
  <c r="G429" i="4"/>
  <c r="G428" i="4"/>
  <c r="G427" i="4"/>
  <c r="G426" i="4"/>
  <c r="G424" i="4"/>
  <c r="G423" i="4"/>
  <c r="G422" i="4"/>
  <c r="G421" i="4"/>
  <c r="G420" i="4"/>
  <c r="G419" i="4"/>
  <c r="G418" i="4"/>
  <c r="G417" i="4"/>
  <c r="G416" i="4"/>
  <c r="G415" i="4"/>
  <c r="G414" i="4"/>
  <c r="G413" i="4"/>
  <c r="G411" i="4"/>
  <c r="G410" i="4"/>
  <c r="G409" i="4"/>
  <c r="G407" i="4"/>
  <c r="G406" i="4"/>
  <c r="G404" i="4"/>
  <c r="G403" i="4"/>
  <c r="G402" i="4"/>
  <c r="G401" i="4"/>
  <c r="G400" i="4"/>
  <c r="G399" i="4"/>
  <c r="G398" i="4"/>
  <c r="G397" i="4"/>
  <c r="G396"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3" i="4"/>
  <c r="G362" i="4"/>
  <c r="G361" i="4"/>
  <c r="G360" i="4"/>
  <c r="G359" i="4"/>
  <c r="G358" i="4"/>
  <c r="G357" i="4"/>
  <c r="G356" i="4"/>
  <c r="G355" i="4"/>
  <c r="G354" i="4"/>
  <c r="G353" i="4"/>
  <c r="G352" i="4"/>
  <c r="G351" i="4"/>
  <c r="G350" i="4"/>
  <c r="G349" i="4"/>
  <c r="G348" i="4"/>
  <c r="G347" i="4"/>
  <c r="G346" i="4"/>
  <c r="G345" i="4"/>
  <c r="G344" i="4"/>
  <c r="G343" i="4"/>
  <c r="G342" i="4"/>
  <c r="G340" i="4"/>
  <c r="G339" i="4"/>
  <c r="G338" i="4"/>
  <c r="G337" i="4"/>
  <c r="G336" i="4"/>
  <c r="G335" i="4"/>
  <c r="G334" i="4"/>
  <c r="G333" i="4"/>
  <c r="G332" i="4"/>
  <c r="G331" i="4"/>
  <c r="G330" i="4"/>
  <c r="G329" i="4"/>
  <c r="G326" i="4"/>
  <c r="G325" i="4" s="1"/>
  <c r="G324" i="4"/>
  <c r="G323" i="4"/>
  <c r="G322" i="4"/>
  <c r="G321" i="4"/>
  <c r="G320"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8" i="4"/>
  <c r="G287" i="4"/>
  <c r="G286" i="4"/>
  <c r="G285" i="4"/>
  <c r="G284" i="4"/>
  <c r="G283" i="4"/>
  <c r="G282" i="4"/>
  <c r="G281" i="4"/>
  <c r="G280" i="4"/>
  <c r="G279" i="4"/>
  <c r="G278" i="4"/>
  <c r="G277" i="4"/>
  <c r="G276" i="4"/>
  <c r="G275" i="4"/>
  <c r="G274" i="4"/>
  <c r="G273" i="4"/>
  <c r="G272" i="4"/>
  <c r="G271" i="4"/>
  <c r="G270" i="4"/>
  <c r="G268" i="4"/>
  <c r="G267" i="4"/>
  <c r="G266" i="4"/>
  <c r="G265" i="4"/>
  <c r="G264" i="4"/>
  <c r="G263" i="4"/>
  <c r="G262" i="4"/>
  <c r="G261" i="4"/>
  <c r="G260" i="4"/>
  <c r="G259" i="4"/>
  <c r="G258" i="4"/>
  <c r="F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8" i="4"/>
  <c r="G227" i="4"/>
  <c r="G226" i="4"/>
  <c r="G225" i="4"/>
  <c r="G224" i="4"/>
  <c r="G223" i="4"/>
  <c r="G222" i="4"/>
  <c r="G221" i="4"/>
  <c r="G220" i="4"/>
  <c r="G219" i="4"/>
  <c r="G218" i="4"/>
  <c r="G217" i="4"/>
  <c r="G216" i="4"/>
  <c r="G215" i="4"/>
  <c r="G214" i="4"/>
  <c r="G213" i="4"/>
  <c r="G212" i="4"/>
  <c r="G211" i="4"/>
  <c r="G210"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7" i="4"/>
  <c r="G176" i="4" s="1"/>
  <c r="G175" i="4"/>
  <c r="G174" i="4"/>
  <c r="G173" i="4"/>
  <c r="G172" i="4"/>
  <c r="G171" i="4"/>
  <c r="G170" i="4"/>
  <c r="G168" i="4"/>
  <c r="G167" i="4"/>
  <c r="G166" i="4"/>
  <c r="G165" i="4"/>
  <c r="G164" i="4"/>
  <c r="G163" i="4"/>
  <c r="G162" i="4"/>
  <c r="G161" i="4"/>
  <c r="G160" i="4"/>
  <c r="G159" i="4"/>
  <c r="G158" i="4"/>
  <c r="G155" i="4"/>
  <c r="G154" i="4"/>
  <c r="G153" i="4"/>
  <c r="G152" i="4"/>
  <c r="G151" i="4"/>
  <c r="G150" i="4"/>
  <c r="G149" i="4"/>
  <c r="G148" i="4"/>
  <c r="G146" i="4"/>
  <c r="G145" i="4"/>
  <c r="G144" i="4"/>
  <c r="G143" i="4"/>
  <c r="G142" i="4"/>
  <c r="G140" i="4"/>
  <c r="G139" i="4"/>
  <c r="G138" i="4"/>
  <c r="G137" i="4"/>
  <c r="G136" i="4"/>
  <c r="G135" i="4"/>
  <c r="G134" i="4"/>
  <c r="E133" i="4"/>
  <c r="G132" i="4"/>
  <c r="G131" i="4"/>
  <c r="G130" i="4"/>
  <c r="G129" i="4"/>
  <c r="G128" i="4"/>
  <c r="G127" i="4"/>
  <c r="G126" i="4"/>
  <c r="G125" i="4"/>
  <c r="G124" i="4"/>
  <c r="G122" i="4"/>
  <c r="G121" i="4"/>
  <c r="G120" i="4"/>
  <c r="G119" i="4"/>
  <c r="G118" i="4"/>
  <c r="G117" i="4"/>
  <c r="G116" i="4"/>
  <c r="G115" i="4"/>
  <c r="G114" i="4"/>
  <c r="G113" i="4"/>
  <c r="G112" i="4"/>
  <c r="G111" i="4"/>
  <c r="G110" i="4"/>
  <c r="G108" i="4"/>
  <c r="G107" i="4"/>
  <c r="G106" i="4"/>
  <c r="G105" i="4"/>
  <c r="G104" i="4"/>
  <c r="F103" i="4"/>
  <c r="E103" i="4"/>
  <c r="G102" i="4"/>
  <c r="G100" i="4"/>
  <c r="G99" i="4"/>
  <c r="G97" i="4"/>
  <c r="G96" i="4"/>
  <c r="G95" i="4"/>
  <c r="G94" i="4"/>
  <c r="G93" i="4"/>
  <c r="G91" i="4"/>
  <c r="G90" i="4"/>
  <c r="G89" i="4"/>
  <c r="G88" i="4"/>
  <c r="G85" i="4"/>
  <c r="G84" i="4"/>
  <c r="G83" i="4"/>
  <c r="G82" i="4"/>
  <c r="G81" i="4"/>
  <c r="G80" i="4"/>
  <c r="G79" i="4"/>
  <c r="G78" i="4"/>
  <c r="G77" i="4"/>
  <c r="G76" i="4"/>
  <c r="G75" i="4"/>
  <c r="G74" i="4"/>
  <c r="G73" i="4"/>
  <c r="G72" i="4"/>
  <c r="G71" i="4"/>
  <c r="G70" i="4"/>
  <c r="G68" i="4"/>
  <c r="G67" i="4"/>
  <c r="G66" i="4"/>
  <c r="G65" i="4"/>
  <c r="G64" i="4"/>
  <c r="G62" i="4"/>
  <c r="G61" i="4" s="1"/>
  <c r="G60" i="4"/>
  <c r="G59" i="4"/>
  <c r="G58" i="4"/>
  <c r="G57" i="4"/>
  <c r="G56" i="4"/>
  <c r="G55" i="4"/>
  <c r="G54" i="4"/>
  <c r="G53" i="4"/>
  <c r="G52" i="4"/>
  <c r="G51" i="4"/>
  <c r="G50" i="4"/>
  <c r="G49" i="4"/>
  <c r="G47" i="4"/>
  <c r="G46" i="4"/>
  <c r="G45" i="4"/>
  <c r="G44" i="4"/>
  <c r="G43" i="4"/>
  <c r="G42" i="4"/>
  <c r="G41" i="4"/>
  <c r="G40" i="4"/>
  <c r="G39" i="4"/>
  <c r="G38" i="4"/>
  <c r="G37" i="4"/>
  <c r="G36" i="4"/>
  <c r="G34" i="4"/>
  <c r="G33" i="4"/>
  <c r="G32" i="4"/>
  <c r="G31" i="4"/>
  <c r="G30" i="4"/>
  <c r="G29" i="4"/>
  <c r="G28" i="4"/>
  <c r="G26" i="4"/>
  <c r="G25" i="4"/>
  <c r="G24" i="4"/>
  <c r="G23" i="4"/>
  <c r="G22" i="4"/>
  <c r="G21" i="4"/>
  <c r="G20" i="4"/>
  <c r="G19" i="4"/>
  <c r="G17" i="4"/>
  <c r="G16" i="4"/>
  <c r="G15" i="4"/>
  <c r="G13" i="4"/>
  <c r="G12" i="4"/>
  <c r="G11" i="4"/>
  <c r="G10" i="4"/>
  <c r="G9" i="4"/>
  <c r="F272" i="3"/>
  <c r="E145" i="3"/>
  <c r="F113" i="3"/>
  <c r="E113" i="3"/>
  <c r="G256" i="4" l="1"/>
  <c r="G229" i="4" s="1"/>
  <c r="I13" i="4"/>
  <c r="I19" i="4"/>
  <c r="I23" i="4"/>
  <c r="I12" i="4"/>
  <c r="I17" i="4"/>
  <c r="I22" i="4"/>
  <c r="I26" i="4"/>
  <c r="I10" i="4"/>
  <c r="I24" i="4"/>
  <c r="G844" i="4"/>
  <c r="G918" i="4"/>
  <c r="I20" i="4"/>
  <c r="G18" i="4"/>
  <c r="G27" i="4"/>
  <c r="G35" i="4"/>
  <c r="G63" i="4"/>
  <c r="G92" i="4"/>
  <c r="I11" i="4"/>
  <c r="I16" i="4"/>
  <c r="I21" i="4"/>
  <c r="I25" i="4"/>
  <c r="G1078" i="4"/>
  <c r="G1086" i="4"/>
  <c r="G98" i="4"/>
  <c r="G109" i="4"/>
  <c r="G836" i="4"/>
  <c r="G405" i="4"/>
  <c r="G841" i="4"/>
  <c r="G849" i="4"/>
  <c r="G1043" i="4"/>
  <c r="G14" i="4"/>
  <c r="G395" i="4"/>
  <c r="G622" i="4"/>
  <c r="G683" i="4"/>
  <c r="G693" i="4"/>
  <c r="G831" i="4"/>
  <c r="G909" i="4"/>
  <c r="G941" i="4"/>
  <c r="G209" i="4"/>
  <c r="G87" i="4"/>
  <c r="G141" i="4"/>
  <c r="G147" i="4"/>
  <c r="G269" i="4"/>
  <c r="G289" i="4"/>
  <c r="G319" i="4"/>
  <c r="G169" i="4"/>
  <c r="G178" i="4"/>
  <c r="G458" i="4"/>
  <c r="G651" i="4"/>
  <c r="G69" i="4"/>
  <c r="G157" i="4"/>
  <c r="G341" i="4"/>
  <c r="G408" i="4"/>
  <c r="G425" i="4"/>
  <c r="G454" i="4"/>
  <c r="G472" i="4"/>
  <c r="G563" i="4"/>
  <c r="G632" i="4"/>
  <c r="G674" i="4"/>
  <c r="G1057" i="4"/>
  <c r="G1061" i="4"/>
  <c r="G48" i="4"/>
  <c r="G8" i="4"/>
  <c r="G364" i="4"/>
  <c r="G328" i="4"/>
  <c r="G436" i="4"/>
  <c r="G466" i="4"/>
  <c r="G665" i="4"/>
  <c r="G802" i="4"/>
  <c r="G821" i="4"/>
  <c r="G257" i="4"/>
  <c r="G412" i="4"/>
  <c r="G507" i="4"/>
  <c r="G740" i="4"/>
  <c r="G961" i="4"/>
  <c r="G133" i="4"/>
  <c r="G123" i="4" s="1"/>
  <c r="G103" i="4"/>
  <c r="G101" i="4" s="1"/>
  <c r="J1117" i="3"/>
  <c r="J1116" i="3"/>
  <c r="J1115" i="3"/>
  <c r="J1114" i="3"/>
  <c r="G1114" i="3"/>
  <c r="J1113" i="3"/>
  <c r="G1113" i="3"/>
  <c r="J1112" i="3"/>
  <c r="J1111" i="3"/>
  <c r="J1110" i="3"/>
  <c r="G1110" i="3"/>
  <c r="J1109" i="3"/>
  <c r="G1109" i="3"/>
  <c r="J1108" i="3"/>
  <c r="G1108" i="3"/>
  <c r="J1107" i="3"/>
  <c r="G1107" i="3"/>
  <c r="J1106" i="3"/>
  <c r="G1106" i="3"/>
  <c r="J1105" i="3"/>
  <c r="G1105" i="3"/>
  <c r="J1104" i="3"/>
  <c r="G1104" i="3"/>
  <c r="J1103" i="3"/>
  <c r="G1103" i="3"/>
  <c r="J1102" i="3"/>
  <c r="G1102" i="3"/>
  <c r="J1101" i="3"/>
  <c r="G1101" i="3"/>
  <c r="J1100" i="3"/>
  <c r="G1100" i="3"/>
  <c r="J1099" i="3"/>
  <c r="G1099" i="3"/>
  <c r="J1098" i="3"/>
  <c r="G1098" i="3"/>
  <c r="J1097" i="3"/>
  <c r="G1097" i="3"/>
  <c r="J1096" i="3"/>
  <c r="G1096" i="3"/>
  <c r="J1095" i="3"/>
  <c r="G1095" i="3"/>
  <c r="J1094" i="3"/>
  <c r="G1094" i="3"/>
  <c r="J1093" i="3"/>
  <c r="G1093" i="3"/>
  <c r="J1092" i="3"/>
  <c r="G1092" i="3"/>
  <c r="J1091" i="3"/>
  <c r="G1091" i="3"/>
  <c r="J1090" i="3"/>
  <c r="G1090" i="3"/>
  <c r="G1085" i="3" s="1"/>
  <c r="J1089" i="3"/>
  <c r="G1089" i="3"/>
  <c r="J1088" i="3"/>
  <c r="J1087" i="3"/>
  <c r="J1086" i="3"/>
  <c r="J1085" i="3"/>
  <c r="J1084" i="3"/>
  <c r="G1084" i="3"/>
  <c r="J1083" i="3"/>
  <c r="G1083" i="3"/>
  <c r="J1082" i="3"/>
  <c r="G1082" i="3"/>
  <c r="J1081" i="3"/>
  <c r="G1081" i="3"/>
  <c r="J1080" i="3"/>
  <c r="G1080" i="3"/>
  <c r="J1079" i="3"/>
  <c r="G1079" i="3"/>
  <c r="J1078" i="3"/>
  <c r="G1078" i="3"/>
  <c r="J1077" i="3"/>
  <c r="G1077" i="3"/>
  <c r="J1076" i="3"/>
  <c r="G1076" i="3"/>
  <c r="J1075" i="3"/>
  <c r="G1075" i="3"/>
  <c r="J1074" i="3"/>
  <c r="G1074" i="3"/>
  <c r="J1073" i="3"/>
  <c r="G1073" i="3"/>
  <c r="J1072" i="3"/>
  <c r="G1072" i="3"/>
  <c r="J1071" i="3"/>
  <c r="G1071" i="3"/>
  <c r="J1070" i="3"/>
  <c r="G1070" i="3"/>
  <c r="J1069" i="3"/>
  <c r="G1069" i="3"/>
  <c r="J1068" i="3"/>
  <c r="G1068" i="3"/>
  <c r="J1067" i="3"/>
  <c r="G1067" i="3"/>
  <c r="J1066" i="3"/>
  <c r="G1066" i="3"/>
  <c r="J1065" i="3"/>
  <c r="G1065" i="3"/>
  <c r="J1064" i="3"/>
  <c r="G1064" i="3"/>
  <c r="J1063" i="3"/>
  <c r="G1063" i="3"/>
  <c r="J1062" i="3"/>
  <c r="G1062" i="3"/>
  <c r="J1061" i="3"/>
  <c r="G1061" i="3"/>
  <c r="J1060" i="3"/>
  <c r="G1060" i="3"/>
  <c r="J1059" i="3"/>
  <c r="G1059" i="3"/>
  <c r="J1058" i="3"/>
  <c r="G1058" i="3"/>
  <c r="J1057" i="3"/>
  <c r="G1057" i="3"/>
  <c r="J1056" i="3"/>
  <c r="G1056" i="3"/>
  <c r="J1055" i="3"/>
  <c r="G1055" i="3"/>
  <c r="J1054" i="3"/>
  <c r="G1054" i="3"/>
  <c r="J1053" i="3"/>
  <c r="G1053" i="3"/>
  <c r="J1052" i="3"/>
  <c r="G1052" i="3"/>
  <c r="J1051" i="3"/>
  <c r="G1051" i="3"/>
  <c r="J1050" i="3"/>
  <c r="G1050" i="3"/>
  <c r="J1049" i="3"/>
  <c r="G1049" i="3"/>
  <c r="J1048" i="3"/>
  <c r="G1048" i="3"/>
  <c r="J1047" i="3"/>
  <c r="G1047" i="3"/>
  <c r="J1046" i="3"/>
  <c r="G1046" i="3"/>
  <c r="J1045" i="3"/>
  <c r="G1045" i="3"/>
  <c r="J1044" i="3"/>
  <c r="G1044" i="3"/>
  <c r="J1043" i="3"/>
  <c r="G1043" i="3"/>
  <c r="J1042" i="3"/>
  <c r="G1042" i="3"/>
  <c r="J1041" i="3"/>
  <c r="G1041" i="3"/>
  <c r="J1040" i="3"/>
  <c r="G1040" i="3"/>
  <c r="J1039" i="3"/>
  <c r="G1039" i="3"/>
  <c r="J1038" i="3"/>
  <c r="G1038" i="3"/>
  <c r="J1037" i="3"/>
  <c r="G1037" i="3"/>
  <c r="J1036" i="3"/>
  <c r="G1036" i="3"/>
  <c r="J1035" i="3"/>
  <c r="G1035" i="3"/>
  <c r="J1034" i="3"/>
  <c r="G1034" i="3"/>
  <c r="J1033" i="3"/>
  <c r="G1033" i="3"/>
  <c r="J1032" i="3"/>
  <c r="G1032" i="3"/>
  <c r="J1031" i="3"/>
  <c r="G1031" i="3"/>
  <c r="J1030" i="3"/>
  <c r="G1030" i="3"/>
  <c r="J1029" i="3"/>
  <c r="G1029" i="3"/>
  <c r="J1028" i="3"/>
  <c r="G1028" i="3"/>
  <c r="J1027" i="3"/>
  <c r="G1027" i="3"/>
  <c r="J1026" i="3"/>
  <c r="G1026" i="3"/>
  <c r="J1025" i="3"/>
  <c r="G1025" i="3"/>
  <c r="J1024" i="3"/>
  <c r="G1024" i="3"/>
  <c r="J1023" i="3"/>
  <c r="G1023" i="3"/>
  <c r="J1022" i="3"/>
  <c r="G1022" i="3"/>
  <c r="J1021" i="3"/>
  <c r="G1021" i="3"/>
  <c r="J1020" i="3"/>
  <c r="G1020" i="3"/>
  <c r="J1019" i="3"/>
  <c r="G1019" i="3"/>
  <c r="J1018" i="3"/>
  <c r="G1018" i="3"/>
  <c r="J1017" i="3"/>
  <c r="G1017" i="3"/>
  <c r="J1016" i="3"/>
  <c r="G1016" i="3"/>
  <c r="J1015" i="3"/>
  <c r="G1015" i="3"/>
  <c r="J1014" i="3"/>
  <c r="G1014" i="3"/>
  <c r="J1013" i="3"/>
  <c r="G1013" i="3"/>
  <c r="J1012" i="3"/>
  <c r="G1012" i="3"/>
  <c r="J1011" i="3"/>
  <c r="G1011" i="3"/>
  <c r="J1010" i="3"/>
  <c r="G1010" i="3"/>
  <c r="J1009" i="3"/>
  <c r="G1009" i="3"/>
  <c r="J1008" i="3"/>
  <c r="G1008" i="3"/>
  <c r="J1007" i="3"/>
  <c r="G1007" i="3"/>
  <c r="J1006" i="3"/>
  <c r="G1006" i="3"/>
  <c r="J1005" i="3"/>
  <c r="G1005" i="3"/>
  <c r="J1004" i="3"/>
  <c r="G1004" i="3"/>
  <c r="J1003" i="3"/>
  <c r="G1003" i="3"/>
  <c r="J1002" i="3"/>
  <c r="G1002" i="3"/>
  <c r="J1001" i="3"/>
  <c r="G1001" i="3"/>
  <c r="J1000" i="3"/>
  <c r="G1000" i="3"/>
  <c r="J999" i="3"/>
  <c r="G999" i="3"/>
  <c r="J998" i="3"/>
  <c r="G998" i="3"/>
  <c r="J997" i="3"/>
  <c r="G997" i="3"/>
  <c r="J996" i="3"/>
  <c r="G996" i="3"/>
  <c r="J995" i="3"/>
  <c r="G995" i="3"/>
  <c r="J994" i="3"/>
  <c r="G994" i="3"/>
  <c r="J993" i="3"/>
  <c r="G993" i="3"/>
  <c r="J992" i="3"/>
  <c r="G992" i="3"/>
  <c r="J991" i="3"/>
  <c r="G991" i="3"/>
  <c r="J990" i="3"/>
  <c r="G990" i="3"/>
  <c r="J989" i="3"/>
  <c r="G989" i="3"/>
  <c r="J988" i="3"/>
  <c r="G988" i="3"/>
  <c r="J987" i="3"/>
  <c r="G987" i="3"/>
  <c r="G985" i="3" s="1"/>
  <c r="J986" i="3"/>
  <c r="J985" i="3"/>
  <c r="J984" i="3"/>
  <c r="G984" i="3"/>
  <c r="G982" i="3" s="1"/>
  <c r="J983" i="3"/>
  <c r="J982" i="3"/>
  <c r="J981" i="3"/>
  <c r="G981" i="3"/>
  <c r="J980" i="3"/>
  <c r="G980" i="3"/>
  <c r="J979" i="3"/>
  <c r="G979" i="3"/>
  <c r="J978" i="3"/>
  <c r="G978" i="3"/>
  <c r="J977" i="3"/>
  <c r="G977" i="3"/>
  <c r="J976" i="3"/>
  <c r="G976" i="3"/>
  <c r="J975" i="3"/>
  <c r="G975" i="3"/>
  <c r="J974" i="3"/>
  <c r="G974" i="3"/>
  <c r="J973" i="3"/>
  <c r="G973" i="3"/>
  <c r="J972" i="3"/>
  <c r="G972" i="3"/>
  <c r="J971" i="3"/>
  <c r="G971" i="3"/>
  <c r="J970" i="3"/>
  <c r="G970" i="3"/>
  <c r="G965" i="3" s="1"/>
  <c r="J969" i="3"/>
  <c r="G969" i="3"/>
  <c r="J968" i="3"/>
  <c r="J967" i="3"/>
  <c r="J966" i="3"/>
  <c r="J965" i="3"/>
  <c r="J964" i="3"/>
  <c r="G964" i="3"/>
  <c r="J963" i="3"/>
  <c r="G963" i="3"/>
  <c r="J962" i="3"/>
  <c r="G962" i="3"/>
  <c r="J961" i="3"/>
  <c r="G961" i="3"/>
  <c r="J960" i="3"/>
  <c r="G960" i="3"/>
  <c r="J959" i="3"/>
  <c r="G959" i="3"/>
  <c r="J958" i="3"/>
  <c r="G958" i="3"/>
  <c r="J957" i="3"/>
  <c r="G957" i="3"/>
  <c r="J956" i="3"/>
  <c r="G956" i="3"/>
  <c r="J955" i="3"/>
  <c r="G955" i="3"/>
  <c r="J954" i="3"/>
  <c r="G954" i="3"/>
  <c r="J953" i="3"/>
  <c r="G953" i="3"/>
  <c r="J952" i="3"/>
  <c r="G952" i="3"/>
  <c r="J951" i="3"/>
  <c r="G951" i="3"/>
  <c r="J950" i="3"/>
  <c r="G950" i="3"/>
  <c r="J949" i="3"/>
  <c r="G949" i="3"/>
  <c r="J948" i="3"/>
  <c r="G948" i="3"/>
  <c r="J947" i="3"/>
  <c r="G947" i="3"/>
  <c r="J946" i="3"/>
  <c r="G946" i="3"/>
  <c r="J945" i="3"/>
  <c r="G945" i="3"/>
  <c r="J944" i="3"/>
  <c r="G944" i="3"/>
  <c r="J943" i="3"/>
  <c r="G943" i="3"/>
  <c r="J942" i="3"/>
  <c r="G942" i="3"/>
  <c r="J941" i="3"/>
  <c r="G941" i="3"/>
  <c r="J940" i="3"/>
  <c r="G940" i="3"/>
  <c r="J939" i="3"/>
  <c r="G939" i="3"/>
  <c r="J938" i="3"/>
  <c r="G938" i="3"/>
  <c r="J937" i="3"/>
  <c r="G937" i="3"/>
  <c r="J936" i="3"/>
  <c r="G936" i="3"/>
  <c r="J935" i="3"/>
  <c r="G935" i="3"/>
  <c r="J934" i="3"/>
  <c r="G934" i="3"/>
  <c r="G933" i="3" s="1"/>
  <c r="J933" i="3"/>
  <c r="J932" i="3"/>
  <c r="G932" i="3"/>
  <c r="J931" i="3"/>
  <c r="G931" i="3"/>
  <c r="J930" i="3"/>
  <c r="G930" i="3"/>
  <c r="J929" i="3"/>
  <c r="G929" i="3"/>
  <c r="J928" i="3"/>
  <c r="G928" i="3"/>
  <c r="J927" i="3"/>
  <c r="G927" i="3"/>
  <c r="J926" i="3"/>
  <c r="G926" i="3"/>
  <c r="J925" i="3"/>
  <c r="G925" i="3"/>
  <c r="J924" i="3"/>
  <c r="G924" i="3"/>
  <c r="J923" i="3"/>
  <c r="G923" i="3"/>
  <c r="J922" i="3"/>
  <c r="G922" i="3"/>
  <c r="J921" i="3"/>
  <c r="G921" i="3"/>
  <c r="J920" i="3"/>
  <c r="G920" i="3"/>
  <c r="J919" i="3"/>
  <c r="G919" i="3"/>
  <c r="J918" i="3"/>
  <c r="G918" i="3"/>
  <c r="J917" i="3"/>
  <c r="G917" i="3"/>
  <c r="J916" i="3"/>
  <c r="G916" i="3"/>
  <c r="J915" i="3"/>
  <c r="G915" i="3"/>
  <c r="J914" i="3"/>
  <c r="G914" i="3"/>
  <c r="J913" i="3"/>
  <c r="G913" i="3"/>
  <c r="J912" i="3"/>
  <c r="G912" i="3"/>
  <c r="J911" i="3"/>
  <c r="G911" i="3"/>
  <c r="J910" i="3"/>
  <c r="G910" i="3"/>
  <c r="J909" i="3"/>
  <c r="G909" i="3"/>
  <c r="J908" i="3"/>
  <c r="G908" i="3"/>
  <c r="J907" i="3"/>
  <c r="G907" i="3"/>
  <c r="J906" i="3"/>
  <c r="G906" i="3"/>
  <c r="J905" i="3"/>
  <c r="G905" i="3"/>
  <c r="J904" i="3"/>
  <c r="G904" i="3"/>
  <c r="J903" i="3"/>
  <c r="G903" i="3"/>
  <c r="J902" i="3"/>
  <c r="G902" i="3"/>
  <c r="J901" i="3"/>
  <c r="G901" i="3"/>
  <c r="J900" i="3"/>
  <c r="G900" i="3"/>
  <c r="J899" i="3"/>
  <c r="G899" i="3"/>
  <c r="J898" i="3"/>
  <c r="G898" i="3"/>
  <c r="J897" i="3"/>
  <c r="G897" i="3"/>
  <c r="J896" i="3"/>
  <c r="G896" i="3"/>
  <c r="J895" i="3"/>
  <c r="G895" i="3"/>
  <c r="J894" i="3"/>
  <c r="G894" i="3"/>
  <c r="J893" i="3"/>
  <c r="G893" i="3"/>
  <c r="J892" i="3"/>
  <c r="G892" i="3"/>
  <c r="J891" i="3"/>
  <c r="G891" i="3"/>
  <c r="J890" i="3"/>
  <c r="G890" i="3"/>
  <c r="J889" i="3"/>
  <c r="G889" i="3"/>
  <c r="J888" i="3"/>
  <c r="G888" i="3"/>
  <c r="J887" i="3"/>
  <c r="G887" i="3"/>
  <c r="J886" i="3"/>
  <c r="G886" i="3"/>
  <c r="J885" i="3"/>
  <c r="G885" i="3"/>
  <c r="J884" i="3"/>
  <c r="G884" i="3"/>
  <c r="J883" i="3"/>
  <c r="G883" i="3"/>
  <c r="J882" i="3"/>
  <c r="G882" i="3"/>
  <c r="J881" i="3"/>
  <c r="G881" i="3"/>
  <c r="J880" i="3"/>
  <c r="G880" i="3"/>
  <c r="J879" i="3"/>
  <c r="G879" i="3"/>
  <c r="J878" i="3"/>
  <c r="G878" i="3"/>
  <c r="J877" i="3"/>
  <c r="G877" i="3"/>
  <c r="J876" i="3"/>
  <c r="G876" i="3"/>
  <c r="J875" i="3"/>
  <c r="G875" i="3"/>
  <c r="G873" i="3" s="1"/>
  <c r="G872" i="3" s="1"/>
  <c r="J874" i="3"/>
  <c r="J873" i="3"/>
  <c r="J872" i="3"/>
  <c r="J871" i="3"/>
  <c r="J870" i="3"/>
  <c r="G870" i="3"/>
  <c r="J869" i="3"/>
  <c r="G869" i="3"/>
  <c r="J868" i="3"/>
  <c r="G868" i="3"/>
  <c r="J867" i="3"/>
  <c r="G867" i="3"/>
  <c r="J866" i="3"/>
  <c r="G866" i="3"/>
  <c r="J865" i="3"/>
  <c r="G865" i="3"/>
  <c r="G864" i="3" s="1"/>
  <c r="J864" i="3"/>
  <c r="J863" i="3"/>
  <c r="G863" i="3"/>
  <c r="J862" i="3"/>
  <c r="G862" i="3"/>
  <c r="J861" i="3"/>
  <c r="G861" i="3"/>
  <c r="J860" i="3"/>
  <c r="G860" i="3"/>
  <c r="J859" i="3"/>
  <c r="G859" i="3"/>
  <c r="J858" i="3"/>
  <c r="G858" i="3"/>
  <c r="J857" i="3"/>
  <c r="G857" i="3"/>
  <c r="J856" i="3"/>
  <c r="G856" i="3"/>
  <c r="J855" i="3"/>
  <c r="G855" i="3"/>
  <c r="G854" i="3" s="1"/>
  <c r="J854" i="3"/>
  <c r="J853" i="3"/>
  <c r="G853" i="3"/>
  <c r="J852" i="3"/>
  <c r="G852" i="3"/>
  <c r="J851" i="3"/>
  <c r="G851" i="3"/>
  <c r="J850" i="3"/>
  <c r="G850" i="3"/>
  <c r="J849" i="3"/>
  <c r="G849" i="3"/>
  <c r="J848" i="3"/>
  <c r="G848" i="3"/>
  <c r="J847" i="3"/>
  <c r="G847" i="3"/>
  <c r="J846" i="3"/>
  <c r="G846" i="3"/>
  <c r="J845" i="3"/>
  <c r="G845" i="3"/>
  <c r="G844" i="3" s="1"/>
  <c r="J844" i="3"/>
  <c r="J843" i="3"/>
  <c r="G843" i="3"/>
  <c r="G842" i="3" s="1"/>
  <c r="J842" i="3"/>
  <c r="J841" i="3"/>
  <c r="J840" i="3"/>
  <c r="J839" i="3"/>
  <c r="G839" i="3"/>
  <c r="G838" i="3" s="1"/>
  <c r="J838" i="3"/>
  <c r="J837" i="3"/>
  <c r="J836" i="3"/>
  <c r="G836" i="3"/>
  <c r="J835" i="3"/>
  <c r="G835" i="3"/>
  <c r="J834" i="3"/>
  <c r="G834" i="3"/>
  <c r="J833" i="3"/>
  <c r="G833" i="3"/>
  <c r="J832" i="3"/>
  <c r="G832" i="3"/>
  <c r="J831" i="3"/>
  <c r="G831" i="3"/>
  <c r="J830" i="3"/>
  <c r="G830" i="3"/>
  <c r="J829" i="3"/>
  <c r="G829" i="3"/>
  <c r="J828" i="3"/>
  <c r="G828" i="3"/>
  <c r="J827" i="3"/>
  <c r="G827" i="3"/>
  <c r="J826" i="3"/>
  <c r="G826" i="3"/>
  <c r="J825" i="3"/>
  <c r="G825" i="3"/>
  <c r="J824" i="3"/>
  <c r="G824" i="3"/>
  <c r="G823" i="3" s="1"/>
  <c r="J823" i="3"/>
  <c r="J822" i="3"/>
  <c r="J821" i="3"/>
  <c r="G821" i="3"/>
  <c r="J820" i="3"/>
  <c r="G820" i="3"/>
  <c r="J819" i="3"/>
  <c r="J818" i="3"/>
  <c r="G818" i="3"/>
  <c r="J817" i="3"/>
  <c r="G817" i="3"/>
  <c r="J816" i="3"/>
  <c r="J815" i="3"/>
  <c r="J814" i="3"/>
  <c r="J813" i="3"/>
  <c r="J812" i="3"/>
  <c r="J811" i="3"/>
  <c r="G811" i="3"/>
  <c r="J810" i="3"/>
  <c r="G810" i="3"/>
  <c r="J809" i="3"/>
  <c r="G809" i="3"/>
  <c r="J808" i="3"/>
  <c r="G808" i="3"/>
  <c r="J807" i="3"/>
  <c r="J806" i="3"/>
  <c r="J805" i="3"/>
  <c r="J804" i="3"/>
  <c r="J803" i="3"/>
  <c r="J802" i="3"/>
  <c r="J801" i="3"/>
  <c r="J800" i="3"/>
  <c r="J799" i="3"/>
  <c r="J798" i="3"/>
  <c r="J797" i="3"/>
  <c r="J796" i="3"/>
  <c r="J795" i="3"/>
  <c r="J794" i="3"/>
  <c r="J793" i="3"/>
  <c r="J792" i="3"/>
  <c r="J791" i="3"/>
  <c r="J790" i="3"/>
  <c r="J789" i="3"/>
  <c r="J788" i="3"/>
  <c r="J787" i="3"/>
  <c r="J786" i="3"/>
  <c r="J785" i="3"/>
  <c r="J784" i="3"/>
  <c r="J783" i="3"/>
  <c r="J782" i="3"/>
  <c r="J781" i="3"/>
  <c r="J780" i="3"/>
  <c r="J779" i="3"/>
  <c r="J778" i="3"/>
  <c r="G778" i="3"/>
  <c r="J777" i="3"/>
  <c r="G777" i="3"/>
  <c r="J776" i="3"/>
  <c r="G776" i="3"/>
  <c r="J775" i="3"/>
  <c r="G775" i="3"/>
  <c r="J774" i="3"/>
  <c r="G774" i="3"/>
  <c r="G762" i="3" s="1"/>
  <c r="J773" i="3"/>
  <c r="J772" i="3"/>
  <c r="J771" i="3"/>
  <c r="J770" i="3"/>
  <c r="J769" i="3"/>
  <c r="J768" i="3"/>
  <c r="J767" i="3"/>
  <c r="J766" i="3"/>
  <c r="J765" i="3"/>
  <c r="J764" i="3"/>
  <c r="J763" i="3"/>
  <c r="J762" i="3"/>
  <c r="J761" i="3"/>
  <c r="G761" i="3"/>
  <c r="J760" i="3"/>
  <c r="G760" i="3"/>
  <c r="J759" i="3"/>
  <c r="G759" i="3"/>
  <c r="J758" i="3"/>
  <c r="G758" i="3"/>
  <c r="J757" i="3"/>
  <c r="G757" i="3"/>
  <c r="J756" i="3"/>
  <c r="G756" i="3"/>
  <c r="J755" i="3"/>
  <c r="J754" i="3"/>
  <c r="J753" i="3"/>
  <c r="J752" i="3"/>
  <c r="G752" i="3"/>
  <c r="J751" i="3"/>
  <c r="G751" i="3"/>
  <c r="J750" i="3"/>
  <c r="G750" i="3"/>
  <c r="J749" i="3"/>
  <c r="G749" i="3"/>
  <c r="G715" i="3" s="1"/>
  <c r="J748" i="3"/>
  <c r="J747" i="3"/>
  <c r="J746" i="3"/>
  <c r="J745" i="3"/>
  <c r="J744" i="3"/>
  <c r="J743" i="3"/>
  <c r="J742" i="3"/>
  <c r="J741" i="3"/>
  <c r="J740" i="3"/>
  <c r="J739" i="3"/>
  <c r="J738" i="3"/>
  <c r="J737" i="3"/>
  <c r="J736" i="3"/>
  <c r="J735" i="3"/>
  <c r="J734" i="3"/>
  <c r="J733" i="3"/>
  <c r="J732" i="3"/>
  <c r="J731" i="3"/>
  <c r="J730" i="3"/>
  <c r="J729" i="3"/>
  <c r="J728" i="3"/>
  <c r="J727" i="3"/>
  <c r="J726" i="3"/>
  <c r="J725" i="3"/>
  <c r="J724" i="3"/>
  <c r="J723" i="3"/>
  <c r="J722" i="3"/>
  <c r="J721" i="3"/>
  <c r="J720" i="3"/>
  <c r="J719" i="3"/>
  <c r="J718" i="3"/>
  <c r="J717" i="3"/>
  <c r="J716" i="3"/>
  <c r="J715" i="3"/>
  <c r="J714" i="3"/>
  <c r="G714" i="3"/>
  <c r="J713" i="3"/>
  <c r="G713" i="3"/>
  <c r="J712" i="3"/>
  <c r="G712" i="3"/>
  <c r="J711" i="3"/>
  <c r="G711" i="3"/>
  <c r="J710" i="3"/>
  <c r="G710" i="3"/>
  <c r="J709" i="3"/>
  <c r="G709" i="3"/>
  <c r="J708" i="3"/>
  <c r="J707" i="3"/>
  <c r="J706" i="3"/>
  <c r="J705" i="3"/>
  <c r="G705" i="3"/>
  <c r="J704" i="3"/>
  <c r="G704" i="3"/>
  <c r="J703" i="3"/>
  <c r="J702" i="3"/>
  <c r="J701" i="3"/>
  <c r="G701" i="3"/>
  <c r="J700" i="3"/>
  <c r="G700" i="3"/>
  <c r="G696" i="3" s="1"/>
  <c r="J699" i="3"/>
  <c r="G699" i="3"/>
  <c r="J698" i="3"/>
  <c r="J697" i="3"/>
  <c r="J696" i="3"/>
  <c r="J695" i="3"/>
  <c r="G695" i="3"/>
  <c r="J694" i="3"/>
  <c r="G694" i="3"/>
  <c r="J693" i="3"/>
  <c r="G693" i="3"/>
  <c r="J692" i="3"/>
  <c r="G692" i="3"/>
  <c r="J691" i="3"/>
  <c r="G691" i="3"/>
  <c r="J690" i="3"/>
  <c r="G690" i="3"/>
  <c r="J689" i="3"/>
  <c r="G689" i="3"/>
  <c r="G687" i="3" s="1"/>
  <c r="J688" i="3"/>
  <c r="J687" i="3"/>
  <c r="J686" i="3"/>
  <c r="G686" i="3"/>
  <c r="J685" i="3"/>
  <c r="G685" i="3"/>
  <c r="J684" i="3"/>
  <c r="G684" i="3"/>
  <c r="J683" i="3"/>
  <c r="G683" i="3"/>
  <c r="J682" i="3"/>
  <c r="G682" i="3"/>
  <c r="J681" i="3"/>
  <c r="G681" i="3"/>
  <c r="J680" i="3"/>
  <c r="G680" i="3"/>
  <c r="J679" i="3"/>
  <c r="G679" i="3"/>
  <c r="J678" i="3"/>
  <c r="G678" i="3"/>
  <c r="J677" i="3"/>
  <c r="G677" i="3"/>
  <c r="G673" i="3" s="1"/>
  <c r="J676" i="3"/>
  <c r="G676" i="3"/>
  <c r="J675" i="3"/>
  <c r="J674" i="3"/>
  <c r="J673" i="3"/>
  <c r="J672" i="3"/>
  <c r="G672" i="3"/>
  <c r="J671" i="3"/>
  <c r="G671" i="3"/>
  <c r="J670" i="3"/>
  <c r="G670" i="3"/>
  <c r="J669" i="3"/>
  <c r="G669" i="3"/>
  <c r="J668" i="3"/>
  <c r="G668" i="3"/>
  <c r="J667" i="3"/>
  <c r="G667" i="3"/>
  <c r="J666" i="3"/>
  <c r="G666" i="3"/>
  <c r="J665" i="3"/>
  <c r="G665" i="3"/>
  <c r="J664" i="3"/>
  <c r="G664" i="3"/>
  <c r="J663" i="3"/>
  <c r="G663" i="3"/>
  <c r="J662" i="3"/>
  <c r="G662" i="3"/>
  <c r="J661" i="3"/>
  <c r="G661" i="3"/>
  <c r="J660" i="3"/>
  <c r="G660" i="3"/>
  <c r="G654" i="3" s="1"/>
  <c r="J659" i="3"/>
  <c r="J658" i="3"/>
  <c r="J657" i="3"/>
  <c r="J656" i="3"/>
  <c r="J655" i="3"/>
  <c r="J654" i="3"/>
  <c r="J653" i="3"/>
  <c r="G653" i="3"/>
  <c r="J652" i="3"/>
  <c r="G652" i="3"/>
  <c r="J651" i="3"/>
  <c r="G651" i="3"/>
  <c r="J650" i="3"/>
  <c r="J649" i="3"/>
  <c r="J648" i="3"/>
  <c r="J647" i="3"/>
  <c r="J646" i="3"/>
  <c r="J645" i="3"/>
  <c r="J644" i="3"/>
  <c r="G644" i="3"/>
  <c r="J643" i="3"/>
  <c r="G643" i="3"/>
  <c r="J642" i="3"/>
  <c r="G642" i="3"/>
  <c r="J641" i="3"/>
  <c r="G641" i="3"/>
  <c r="J640" i="3"/>
  <c r="G640" i="3"/>
  <c r="J639" i="3"/>
  <c r="G639" i="3"/>
  <c r="J638" i="3"/>
  <c r="G638" i="3"/>
  <c r="J637" i="3"/>
  <c r="G637" i="3"/>
  <c r="J636" i="3"/>
  <c r="G636" i="3"/>
  <c r="J635" i="3"/>
  <c r="G635" i="3"/>
  <c r="J634" i="3"/>
  <c r="G634" i="3"/>
  <c r="J633" i="3"/>
  <c r="G633" i="3"/>
  <c r="J632" i="3"/>
  <c r="G632" i="3"/>
  <c r="J631" i="3"/>
  <c r="G631" i="3"/>
  <c r="J630" i="3"/>
  <c r="G630" i="3"/>
  <c r="J629" i="3"/>
  <c r="G629" i="3"/>
  <c r="J628" i="3"/>
  <c r="G628" i="3"/>
  <c r="J627" i="3"/>
  <c r="G627" i="3"/>
  <c r="J626" i="3"/>
  <c r="G626" i="3"/>
  <c r="J625" i="3"/>
  <c r="G625" i="3"/>
  <c r="J624" i="3"/>
  <c r="G624" i="3"/>
  <c r="J623" i="3"/>
  <c r="G623" i="3"/>
  <c r="J622" i="3"/>
  <c r="G622" i="3"/>
  <c r="J621" i="3"/>
  <c r="G621" i="3"/>
  <c r="J620" i="3"/>
  <c r="G620" i="3"/>
  <c r="J619" i="3"/>
  <c r="G619" i="3"/>
  <c r="J618" i="3"/>
  <c r="G618" i="3"/>
  <c r="J617" i="3"/>
  <c r="G617" i="3"/>
  <c r="J616" i="3"/>
  <c r="G616" i="3"/>
  <c r="J615" i="3"/>
  <c r="G615" i="3"/>
  <c r="J614" i="3"/>
  <c r="G614" i="3"/>
  <c r="J613" i="3"/>
  <c r="G613" i="3"/>
  <c r="J612" i="3"/>
  <c r="G612" i="3"/>
  <c r="J611" i="3"/>
  <c r="G611" i="3"/>
  <c r="J610" i="3"/>
  <c r="G610" i="3"/>
  <c r="J609" i="3"/>
  <c r="G609" i="3"/>
  <c r="J608" i="3"/>
  <c r="G608" i="3"/>
  <c r="J607" i="3"/>
  <c r="G607" i="3"/>
  <c r="J606" i="3"/>
  <c r="G606" i="3"/>
  <c r="J605" i="3"/>
  <c r="G605" i="3"/>
  <c r="J604" i="3"/>
  <c r="G604" i="3"/>
  <c r="J603" i="3"/>
  <c r="G603" i="3"/>
  <c r="J602" i="3"/>
  <c r="G602" i="3"/>
  <c r="J601" i="3"/>
  <c r="G601" i="3"/>
  <c r="J600" i="3"/>
  <c r="G600" i="3"/>
  <c r="J599" i="3"/>
  <c r="G599" i="3"/>
  <c r="J598" i="3"/>
  <c r="G598" i="3"/>
  <c r="J597" i="3"/>
  <c r="G597" i="3"/>
  <c r="J596" i="3"/>
  <c r="G596" i="3"/>
  <c r="J595" i="3"/>
  <c r="G595" i="3"/>
  <c r="J594" i="3"/>
  <c r="G594" i="3"/>
  <c r="G585" i="3" s="1"/>
  <c r="J593" i="3"/>
  <c r="G593" i="3"/>
  <c r="J592" i="3"/>
  <c r="J591" i="3"/>
  <c r="J590" i="3"/>
  <c r="J589" i="3"/>
  <c r="J588" i="3"/>
  <c r="J587" i="3"/>
  <c r="J586" i="3"/>
  <c r="J585" i="3"/>
  <c r="J584" i="3"/>
  <c r="J583" i="3"/>
  <c r="J582" i="3"/>
  <c r="G582" i="3"/>
  <c r="J581" i="3"/>
  <c r="G581" i="3"/>
  <c r="J580" i="3"/>
  <c r="G580" i="3"/>
  <c r="J579" i="3"/>
  <c r="G579" i="3"/>
  <c r="J578" i="3"/>
  <c r="G578" i="3"/>
  <c r="J577" i="3"/>
  <c r="G577" i="3"/>
  <c r="J576" i="3"/>
  <c r="G576" i="3"/>
  <c r="J575" i="3"/>
  <c r="G575" i="3"/>
  <c r="J574" i="3"/>
  <c r="G574" i="3"/>
  <c r="J573" i="3"/>
  <c r="G573" i="3"/>
  <c r="J572" i="3"/>
  <c r="G572" i="3"/>
  <c r="J571" i="3"/>
  <c r="G571" i="3"/>
  <c r="J570" i="3"/>
  <c r="G570" i="3"/>
  <c r="J569" i="3"/>
  <c r="G569" i="3"/>
  <c r="J568" i="3"/>
  <c r="G568" i="3"/>
  <c r="J567" i="3"/>
  <c r="G567" i="3"/>
  <c r="J566" i="3"/>
  <c r="G566" i="3"/>
  <c r="J565" i="3"/>
  <c r="G565" i="3"/>
  <c r="J564" i="3"/>
  <c r="G564" i="3"/>
  <c r="J563" i="3"/>
  <c r="G563" i="3"/>
  <c r="J562" i="3"/>
  <c r="G562" i="3"/>
  <c r="J561" i="3"/>
  <c r="G561" i="3"/>
  <c r="J560" i="3"/>
  <c r="G560" i="3"/>
  <c r="J559" i="3"/>
  <c r="G559" i="3"/>
  <c r="J558" i="3"/>
  <c r="G558" i="3"/>
  <c r="J557" i="3"/>
  <c r="G557" i="3"/>
  <c r="J556" i="3"/>
  <c r="G556" i="3"/>
  <c r="J555" i="3"/>
  <c r="G555" i="3"/>
  <c r="J554" i="3"/>
  <c r="G554" i="3"/>
  <c r="J553" i="3"/>
  <c r="G553" i="3"/>
  <c r="J552" i="3"/>
  <c r="G552" i="3"/>
  <c r="J551" i="3"/>
  <c r="G551" i="3"/>
  <c r="J550" i="3"/>
  <c r="G550" i="3"/>
  <c r="J549" i="3"/>
  <c r="G549" i="3"/>
  <c r="J548" i="3"/>
  <c r="G548" i="3"/>
  <c r="J547" i="3"/>
  <c r="G547" i="3"/>
  <c r="J546" i="3"/>
  <c r="G546" i="3"/>
  <c r="J545" i="3"/>
  <c r="G545" i="3"/>
  <c r="J544" i="3"/>
  <c r="G544" i="3"/>
  <c r="J543" i="3"/>
  <c r="G543" i="3"/>
  <c r="J542" i="3"/>
  <c r="G542" i="3"/>
  <c r="J541" i="3"/>
  <c r="G541" i="3"/>
  <c r="J540" i="3"/>
  <c r="G540" i="3"/>
  <c r="J539" i="3"/>
  <c r="G539" i="3"/>
  <c r="J538" i="3"/>
  <c r="G538" i="3"/>
  <c r="J537" i="3"/>
  <c r="G537" i="3"/>
  <c r="J536" i="3"/>
  <c r="G536" i="3"/>
  <c r="J535" i="3"/>
  <c r="G535" i="3"/>
  <c r="J534" i="3"/>
  <c r="G534" i="3"/>
  <c r="J533" i="3"/>
  <c r="G533" i="3"/>
  <c r="J532" i="3"/>
  <c r="G532" i="3"/>
  <c r="G530" i="3" s="1"/>
  <c r="J531" i="3"/>
  <c r="J530" i="3"/>
  <c r="J529" i="3"/>
  <c r="G529" i="3"/>
  <c r="J528" i="3"/>
  <c r="G528" i="3"/>
  <c r="J527" i="3"/>
  <c r="G527" i="3"/>
  <c r="J526" i="3"/>
  <c r="G526" i="3"/>
  <c r="J525" i="3"/>
  <c r="G525" i="3"/>
  <c r="J524" i="3"/>
  <c r="G524" i="3"/>
  <c r="J523" i="3"/>
  <c r="G523" i="3"/>
  <c r="J522" i="3"/>
  <c r="G522" i="3"/>
  <c r="J521" i="3"/>
  <c r="G521" i="3"/>
  <c r="J520" i="3"/>
  <c r="G520" i="3"/>
  <c r="J519" i="3"/>
  <c r="G519" i="3"/>
  <c r="J518" i="3"/>
  <c r="G518" i="3"/>
  <c r="J517" i="3"/>
  <c r="G517" i="3"/>
  <c r="J516" i="3"/>
  <c r="G516" i="3"/>
  <c r="J515" i="3"/>
  <c r="G515" i="3"/>
  <c r="J514" i="3"/>
  <c r="G514" i="3"/>
  <c r="J513" i="3"/>
  <c r="G513" i="3"/>
  <c r="J512" i="3"/>
  <c r="G512" i="3"/>
  <c r="J511" i="3"/>
  <c r="G511" i="3"/>
  <c r="J510" i="3"/>
  <c r="G510" i="3"/>
  <c r="J509" i="3"/>
  <c r="G509" i="3"/>
  <c r="J508" i="3"/>
  <c r="G508" i="3"/>
  <c r="J507" i="3"/>
  <c r="G507" i="3"/>
  <c r="J506" i="3"/>
  <c r="G506" i="3"/>
  <c r="J505" i="3"/>
  <c r="G505" i="3"/>
  <c r="J504" i="3"/>
  <c r="G504" i="3"/>
  <c r="J503" i="3"/>
  <c r="G503" i="3"/>
  <c r="J502" i="3"/>
  <c r="G502" i="3"/>
  <c r="J501" i="3"/>
  <c r="G501" i="3"/>
  <c r="J500" i="3"/>
  <c r="G500" i="3"/>
  <c r="J499" i="3"/>
  <c r="G499" i="3"/>
  <c r="J498" i="3"/>
  <c r="G498" i="3"/>
  <c r="J497" i="3"/>
  <c r="G497" i="3"/>
  <c r="J496" i="3"/>
  <c r="G496" i="3"/>
  <c r="G495" i="3" s="1"/>
  <c r="G494" i="3" s="1"/>
  <c r="J495" i="3"/>
  <c r="J494" i="3"/>
  <c r="J493" i="3"/>
  <c r="J492" i="3"/>
  <c r="G492" i="3"/>
  <c r="J491" i="3"/>
  <c r="G491" i="3"/>
  <c r="J490" i="3"/>
  <c r="G490" i="3"/>
  <c r="J489" i="3"/>
  <c r="G489" i="3"/>
  <c r="G488" i="3" s="1"/>
  <c r="J488" i="3"/>
  <c r="J487" i="3"/>
  <c r="G487" i="3"/>
  <c r="G486" i="3" s="1"/>
  <c r="J486" i="3"/>
  <c r="J485" i="3"/>
  <c r="G485" i="3"/>
  <c r="J484" i="3"/>
  <c r="G484" i="3"/>
  <c r="J483" i="3"/>
  <c r="G483" i="3"/>
  <c r="J482" i="3"/>
  <c r="G482" i="3"/>
  <c r="J481" i="3"/>
  <c r="G481" i="3"/>
  <c r="G480" i="3" s="1"/>
  <c r="J480" i="3"/>
  <c r="J479" i="3"/>
  <c r="G479" i="3"/>
  <c r="J478" i="3"/>
  <c r="G478" i="3"/>
  <c r="J477" i="3"/>
  <c r="G477" i="3"/>
  <c r="G476" i="3" s="1"/>
  <c r="J476" i="3"/>
  <c r="J475" i="3"/>
  <c r="G475" i="3"/>
  <c r="J474" i="3"/>
  <c r="G474" i="3"/>
  <c r="J473" i="3"/>
  <c r="G473" i="3"/>
  <c r="J472" i="3"/>
  <c r="G472" i="3"/>
  <c r="J471" i="3"/>
  <c r="G471" i="3"/>
  <c r="J470" i="3"/>
  <c r="G470" i="3"/>
  <c r="J469" i="3"/>
  <c r="G469" i="3"/>
  <c r="J468" i="3"/>
  <c r="G468" i="3"/>
  <c r="J467" i="3"/>
  <c r="G467" i="3"/>
  <c r="J466" i="3"/>
  <c r="G466" i="3"/>
  <c r="J465" i="3"/>
  <c r="G465" i="3"/>
  <c r="J464" i="3"/>
  <c r="G464" i="3"/>
  <c r="J463" i="3"/>
  <c r="G463" i="3"/>
  <c r="J462" i="3"/>
  <c r="G462" i="3"/>
  <c r="J461" i="3"/>
  <c r="G461" i="3"/>
  <c r="J460" i="3"/>
  <c r="G460" i="3"/>
  <c r="J459" i="3"/>
  <c r="G459" i="3"/>
  <c r="J458" i="3"/>
  <c r="J457" i="3"/>
  <c r="G457" i="3"/>
  <c r="J456" i="3"/>
  <c r="G456" i="3"/>
  <c r="J455" i="3"/>
  <c r="G455" i="3"/>
  <c r="J454" i="3"/>
  <c r="G454" i="3"/>
  <c r="J453" i="3"/>
  <c r="G453" i="3"/>
  <c r="J452" i="3"/>
  <c r="G452" i="3"/>
  <c r="J451" i="3"/>
  <c r="G451" i="3"/>
  <c r="J450" i="3"/>
  <c r="G450" i="3"/>
  <c r="J449" i="3"/>
  <c r="G449" i="3"/>
  <c r="J448" i="3"/>
  <c r="G448" i="3"/>
  <c r="J447" i="3"/>
  <c r="G447" i="3"/>
  <c r="J446" i="3"/>
  <c r="G446" i="3"/>
  <c r="J445" i="3"/>
  <c r="G445" i="3"/>
  <c r="J444" i="3"/>
  <c r="G444" i="3"/>
  <c r="J443" i="3"/>
  <c r="G443" i="3"/>
  <c r="J442" i="3"/>
  <c r="G442" i="3"/>
  <c r="J441" i="3"/>
  <c r="G441" i="3"/>
  <c r="J440" i="3"/>
  <c r="G440" i="3"/>
  <c r="J439" i="3"/>
  <c r="G439" i="3"/>
  <c r="J438" i="3"/>
  <c r="G438" i="3"/>
  <c r="J437" i="3"/>
  <c r="G437" i="3"/>
  <c r="J436" i="3"/>
  <c r="G436" i="3"/>
  <c r="J435" i="3"/>
  <c r="G435" i="3"/>
  <c r="G434" i="3" s="1"/>
  <c r="J434" i="3"/>
  <c r="J433" i="3"/>
  <c r="G433" i="3"/>
  <c r="J432" i="3"/>
  <c r="G432" i="3"/>
  <c r="J431" i="3"/>
  <c r="G431" i="3"/>
  <c r="G430" i="3" s="1"/>
  <c r="J430" i="3"/>
  <c r="J429" i="3"/>
  <c r="G429" i="3"/>
  <c r="J428" i="3"/>
  <c r="G428" i="3"/>
  <c r="J427" i="3"/>
  <c r="G427" i="3"/>
  <c r="J426" i="3"/>
  <c r="G426" i="3"/>
  <c r="J425" i="3"/>
  <c r="G425" i="3"/>
  <c r="J424" i="3"/>
  <c r="G424" i="3"/>
  <c r="J423" i="3"/>
  <c r="G423" i="3"/>
  <c r="J422" i="3"/>
  <c r="G422" i="3"/>
  <c r="J421" i="3"/>
  <c r="G421" i="3"/>
  <c r="J420" i="3"/>
  <c r="G420" i="3"/>
  <c r="J419" i="3"/>
  <c r="G419" i="3"/>
  <c r="J418" i="3"/>
  <c r="G418" i="3"/>
  <c r="J417" i="3"/>
  <c r="G417" i="3"/>
  <c r="J416" i="3"/>
  <c r="G416" i="3"/>
  <c r="J415" i="3"/>
  <c r="G415" i="3"/>
  <c r="J414" i="3"/>
  <c r="G414" i="3"/>
  <c r="J413" i="3"/>
  <c r="G413" i="3"/>
  <c r="J412" i="3"/>
  <c r="G412" i="3"/>
  <c r="J411" i="3"/>
  <c r="G411" i="3"/>
  <c r="J410" i="3"/>
  <c r="G410" i="3"/>
  <c r="J409" i="3"/>
  <c r="G409" i="3"/>
  <c r="J408" i="3"/>
  <c r="G408" i="3"/>
  <c r="J407" i="3"/>
  <c r="G407" i="3"/>
  <c r="J406" i="3"/>
  <c r="G406" i="3"/>
  <c r="J405" i="3"/>
  <c r="G405" i="3"/>
  <c r="J404" i="3"/>
  <c r="G404" i="3"/>
  <c r="J403" i="3"/>
  <c r="G403" i="3"/>
  <c r="J402" i="3"/>
  <c r="G402" i="3"/>
  <c r="J401" i="3"/>
  <c r="G401" i="3"/>
  <c r="J400" i="3"/>
  <c r="G400" i="3"/>
  <c r="J399" i="3"/>
  <c r="G399" i="3"/>
  <c r="J398" i="3"/>
  <c r="G398" i="3"/>
  <c r="J397" i="3"/>
  <c r="G397" i="3"/>
  <c r="J396" i="3"/>
  <c r="G396" i="3"/>
  <c r="J395" i="3"/>
  <c r="G395" i="3"/>
  <c r="J394" i="3"/>
  <c r="G394" i="3"/>
  <c r="J393" i="3"/>
  <c r="G393" i="3"/>
  <c r="J392" i="3"/>
  <c r="G392" i="3"/>
  <c r="J391" i="3"/>
  <c r="G391" i="3"/>
  <c r="J390" i="3"/>
  <c r="G390" i="3"/>
  <c r="J389" i="3"/>
  <c r="G389" i="3"/>
  <c r="J388" i="3"/>
  <c r="G388" i="3"/>
  <c r="J387" i="3"/>
  <c r="G387" i="3"/>
  <c r="G386" i="3" s="1"/>
  <c r="J386" i="3"/>
  <c r="J385" i="3"/>
  <c r="G385" i="3"/>
  <c r="J384" i="3"/>
  <c r="G384" i="3"/>
  <c r="J383" i="3"/>
  <c r="G383" i="3"/>
  <c r="J382" i="3"/>
  <c r="G382" i="3"/>
  <c r="J381" i="3"/>
  <c r="G381" i="3"/>
  <c r="J380" i="3"/>
  <c r="G380" i="3"/>
  <c r="J379" i="3"/>
  <c r="G379" i="3"/>
  <c r="J378" i="3"/>
  <c r="G378" i="3"/>
  <c r="J377" i="3"/>
  <c r="G377" i="3"/>
  <c r="J376" i="3"/>
  <c r="G376" i="3"/>
  <c r="J375" i="3"/>
  <c r="G375" i="3"/>
  <c r="J374" i="3"/>
  <c r="G374" i="3"/>
  <c r="J373" i="3"/>
  <c r="G373" i="3"/>
  <c r="J372" i="3"/>
  <c r="G372" i="3"/>
  <c r="J371" i="3"/>
  <c r="G371" i="3"/>
  <c r="J370" i="3"/>
  <c r="G370" i="3"/>
  <c r="J369" i="3"/>
  <c r="G369" i="3"/>
  <c r="J368" i="3"/>
  <c r="G368" i="3"/>
  <c r="J367" i="3"/>
  <c r="G367" i="3"/>
  <c r="J366" i="3"/>
  <c r="G366" i="3"/>
  <c r="J365" i="3"/>
  <c r="G365" i="3"/>
  <c r="J364" i="3"/>
  <c r="G364" i="3"/>
  <c r="J363" i="3"/>
  <c r="G363" i="3"/>
  <c r="J362" i="3"/>
  <c r="G362" i="3"/>
  <c r="J361" i="3"/>
  <c r="G361" i="3"/>
  <c r="J360" i="3"/>
  <c r="G360" i="3"/>
  <c r="J359" i="3"/>
  <c r="G359" i="3"/>
  <c r="J358" i="3"/>
  <c r="G358" i="3"/>
  <c r="J357" i="3"/>
  <c r="G357" i="3"/>
  <c r="J356" i="3"/>
  <c r="G356" i="3"/>
  <c r="J355" i="3"/>
  <c r="G355" i="3"/>
  <c r="J354" i="3"/>
  <c r="G354" i="3"/>
  <c r="J353" i="3"/>
  <c r="G353" i="3"/>
  <c r="J352" i="3"/>
  <c r="G352" i="3"/>
  <c r="J351" i="3"/>
  <c r="G351" i="3"/>
  <c r="G350" i="3" s="1"/>
  <c r="J350" i="3"/>
  <c r="J349" i="3"/>
  <c r="J348" i="3"/>
  <c r="J347" i="3"/>
  <c r="G347" i="3"/>
  <c r="G346" i="3" s="1"/>
  <c r="J346" i="3"/>
  <c r="J345" i="3"/>
  <c r="J344" i="3"/>
  <c r="G344" i="3"/>
  <c r="J343" i="3"/>
  <c r="G343" i="3"/>
  <c r="J342" i="3"/>
  <c r="G342" i="3"/>
  <c r="J341" i="3"/>
  <c r="G341" i="3"/>
  <c r="J340" i="3"/>
  <c r="G340" i="3"/>
  <c r="G339" i="3" s="1"/>
  <c r="J339" i="3"/>
  <c r="J338" i="3"/>
  <c r="J337" i="3"/>
  <c r="G337" i="3"/>
  <c r="J336" i="3"/>
  <c r="G336" i="3"/>
  <c r="J335" i="3"/>
  <c r="G335" i="3"/>
  <c r="J334" i="3"/>
  <c r="G334" i="3"/>
  <c r="J333" i="3"/>
  <c r="G333" i="3"/>
  <c r="J332" i="3"/>
  <c r="G332" i="3"/>
  <c r="J331" i="3"/>
  <c r="G331" i="3"/>
  <c r="J330" i="3"/>
  <c r="G330" i="3"/>
  <c r="J329" i="3"/>
  <c r="G329" i="3"/>
  <c r="J328" i="3"/>
  <c r="G328" i="3"/>
  <c r="J327" i="3"/>
  <c r="G327" i="3"/>
  <c r="J326" i="3"/>
  <c r="G326" i="3"/>
  <c r="J325" i="3"/>
  <c r="G325" i="3"/>
  <c r="J324" i="3"/>
  <c r="G324" i="3"/>
  <c r="J323" i="3"/>
  <c r="G323" i="3"/>
  <c r="J322" i="3"/>
  <c r="G322" i="3"/>
  <c r="J321" i="3"/>
  <c r="G321" i="3"/>
  <c r="J320" i="3"/>
  <c r="G320" i="3"/>
  <c r="G308" i="3" s="1"/>
  <c r="J319" i="3"/>
  <c r="G319" i="3"/>
  <c r="J318" i="3"/>
  <c r="G318" i="3"/>
  <c r="J317" i="3"/>
  <c r="G317" i="3"/>
  <c r="J316" i="3"/>
  <c r="G316" i="3"/>
  <c r="J315" i="3"/>
  <c r="G315" i="3"/>
  <c r="J314" i="3"/>
  <c r="G314" i="3"/>
  <c r="J313" i="3"/>
  <c r="G313" i="3"/>
  <c r="J312" i="3"/>
  <c r="G312" i="3"/>
  <c r="J311" i="3"/>
  <c r="G311" i="3"/>
  <c r="J310" i="3"/>
  <c r="G310" i="3"/>
  <c r="J309" i="3"/>
  <c r="G309" i="3"/>
  <c r="J308" i="3"/>
  <c r="J307" i="3"/>
  <c r="J306" i="3"/>
  <c r="G306" i="3"/>
  <c r="J305" i="3"/>
  <c r="G305" i="3"/>
  <c r="J304" i="3"/>
  <c r="G304" i="3"/>
  <c r="J303" i="3"/>
  <c r="G303" i="3"/>
  <c r="J302" i="3"/>
  <c r="G302" i="3"/>
  <c r="J301" i="3"/>
  <c r="G301" i="3"/>
  <c r="J300" i="3"/>
  <c r="G300" i="3"/>
  <c r="J299" i="3"/>
  <c r="G299" i="3"/>
  <c r="J298" i="3"/>
  <c r="G298" i="3"/>
  <c r="J297" i="3"/>
  <c r="G297" i="3"/>
  <c r="J296" i="3"/>
  <c r="G296" i="3"/>
  <c r="J295" i="3"/>
  <c r="G295" i="3"/>
  <c r="J294" i="3"/>
  <c r="G294" i="3"/>
  <c r="J293" i="3"/>
  <c r="G293" i="3"/>
  <c r="J292" i="3"/>
  <c r="G292" i="3"/>
  <c r="J291" i="3"/>
  <c r="G291" i="3"/>
  <c r="J290" i="3"/>
  <c r="G290" i="3"/>
  <c r="J289" i="3"/>
  <c r="G289" i="3"/>
  <c r="J288" i="3"/>
  <c r="G288" i="3"/>
  <c r="J287" i="3"/>
  <c r="G287" i="3"/>
  <c r="J286" i="3"/>
  <c r="J285" i="3"/>
  <c r="G285" i="3"/>
  <c r="J284" i="3"/>
  <c r="G284" i="3"/>
  <c r="J283" i="3"/>
  <c r="G283" i="3"/>
  <c r="J282" i="3"/>
  <c r="G282" i="3"/>
  <c r="J281" i="3"/>
  <c r="G281" i="3"/>
  <c r="J280" i="3"/>
  <c r="G280" i="3"/>
  <c r="J279" i="3"/>
  <c r="G279" i="3"/>
  <c r="J278" i="3"/>
  <c r="G278" i="3"/>
  <c r="J277" i="3"/>
  <c r="G277" i="3"/>
  <c r="J276" i="3"/>
  <c r="G276" i="3"/>
  <c r="J275" i="3"/>
  <c r="G275" i="3"/>
  <c r="G274" i="3" s="1"/>
  <c r="J274" i="3"/>
  <c r="J273" i="3"/>
  <c r="J272" i="3"/>
  <c r="G272" i="3"/>
  <c r="J271" i="3"/>
  <c r="G271" i="3"/>
  <c r="J270" i="3"/>
  <c r="G270" i="3"/>
  <c r="J269" i="3"/>
  <c r="G269" i="3"/>
  <c r="J268" i="3"/>
  <c r="G268" i="3"/>
  <c r="J267" i="3"/>
  <c r="G267" i="3"/>
  <c r="J266" i="3"/>
  <c r="G266" i="3"/>
  <c r="J265" i="3"/>
  <c r="G265" i="3"/>
  <c r="J264" i="3"/>
  <c r="G264" i="3"/>
  <c r="J263" i="3"/>
  <c r="G263" i="3"/>
  <c r="J262" i="3"/>
  <c r="G262" i="3"/>
  <c r="J261" i="3"/>
  <c r="G261" i="3"/>
  <c r="J260" i="3"/>
  <c r="G260" i="3"/>
  <c r="J259" i="3"/>
  <c r="G259" i="3"/>
  <c r="J258" i="3"/>
  <c r="G258" i="3"/>
  <c r="J257" i="3"/>
  <c r="G257" i="3"/>
  <c r="J256" i="3"/>
  <c r="G256" i="3"/>
  <c r="J255" i="3"/>
  <c r="G255" i="3"/>
  <c r="J254" i="3"/>
  <c r="G254" i="3"/>
  <c r="J253" i="3"/>
  <c r="G253" i="3"/>
  <c r="J252" i="3"/>
  <c r="G252" i="3"/>
  <c r="J251" i="3"/>
  <c r="G251" i="3"/>
  <c r="J250" i="3"/>
  <c r="G250" i="3"/>
  <c r="J249" i="3"/>
  <c r="G249" i="3"/>
  <c r="J248" i="3"/>
  <c r="G248" i="3"/>
  <c r="J247" i="3"/>
  <c r="G247" i="3"/>
  <c r="J246" i="3"/>
  <c r="G246" i="3"/>
  <c r="G245" i="3" s="1"/>
  <c r="J245" i="3"/>
  <c r="J244" i="3"/>
  <c r="J243" i="3"/>
  <c r="G243" i="3"/>
  <c r="J242" i="3"/>
  <c r="G242" i="3"/>
  <c r="J241" i="3"/>
  <c r="G241" i="3"/>
  <c r="J240" i="3"/>
  <c r="G240" i="3"/>
  <c r="J239" i="3"/>
  <c r="G239" i="3"/>
  <c r="J238" i="3"/>
  <c r="G238" i="3"/>
  <c r="J237" i="3"/>
  <c r="G237" i="3"/>
  <c r="J236" i="3"/>
  <c r="G236" i="3"/>
  <c r="J235" i="3"/>
  <c r="G235" i="3"/>
  <c r="J234" i="3"/>
  <c r="G234" i="3"/>
  <c r="J233" i="3"/>
  <c r="G233" i="3"/>
  <c r="J232" i="3"/>
  <c r="G232" i="3"/>
  <c r="J231" i="3"/>
  <c r="G231" i="3"/>
  <c r="J230" i="3"/>
  <c r="G230" i="3"/>
  <c r="J229" i="3"/>
  <c r="G229" i="3"/>
  <c r="J228" i="3"/>
  <c r="G228" i="3"/>
  <c r="J227" i="3"/>
  <c r="G227" i="3"/>
  <c r="J226" i="3"/>
  <c r="G226" i="3"/>
  <c r="J225" i="3"/>
  <c r="G225" i="3"/>
  <c r="J224" i="3"/>
  <c r="G224" i="3"/>
  <c r="J223" i="3"/>
  <c r="G223" i="3"/>
  <c r="J222" i="3"/>
  <c r="G222" i="3"/>
  <c r="J221" i="3"/>
  <c r="G221" i="3"/>
  <c r="J220" i="3"/>
  <c r="G220" i="3"/>
  <c r="J219" i="3"/>
  <c r="G219" i="3"/>
  <c r="J218" i="3"/>
  <c r="G218" i="3"/>
  <c r="J217" i="3"/>
  <c r="G217" i="3"/>
  <c r="J216" i="3"/>
  <c r="G216" i="3"/>
  <c r="J215" i="3"/>
  <c r="G215" i="3"/>
  <c r="J214" i="3"/>
  <c r="G214" i="3"/>
  <c r="J213" i="3"/>
  <c r="G213" i="3"/>
  <c r="J212" i="3"/>
  <c r="G212" i="3"/>
  <c r="J211" i="3"/>
  <c r="G211" i="3"/>
  <c r="J210" i="3"/>
  <c r="G210" i="3"/>
  <c r="J209" i="3"/>
  <c r="G209" i="3"/>
  <c r="J208" i="3"/>
  <c r="G208" i="3"/>
  <c r="J207" i="3"/>
  <c r="G207" i="3"/>
  <c r="J206" i="3"/>
  <c r="G206" i="3"/>
  <c r="J205" i="3"/>
  <c r="G205" i="3"/>
  <c r="J204" i="3"/>
  <c r="G204" i="3"/>
  <c r="J203" i="3"/>
  <c r="G203" i="3"/>
  <c r="J202" i="3"/>
  <c r="G202" i="3"/>
  <c r="J201" i="3"/>
  <c r="G201" i="3"/>
  <c r="J200" i="3"/>
  <c r="G200" i="3"/>
  <c r="J199" i="3"/>
  <c r="G199" i="3"/>
  <c r="J198" i="3"/>
  <c r="G198" i="3"/>
  <c r="J197" i="3"/>
  <c r="G197" i="3"/>
  <c r="J196" i="3"/>
  <c r="G196" i="3"/>
  <c r="J195" i="3"/>
  <c r="G195" i="3"/>
  <c r="J194" i="3"/>
  <c r="G194" i="3"/>
  <c r="G193" i="3" s="1"/>
  <c r="J193" i="3"/>
  <c r="J192" i="3"/>
  <c r="G192" i="3"/>
  <c r="G191" i="3" s="1"/>
  <c r="J191" i="3"/>
  <c r="J190" i="3"/>
  <c r="G190" i="3"/>
  <c r="J189" i="3"/>
  <c r="G189" i="3"/>
  <c r="J188" i="3"/>
  <c r="G188" i="3"/>
  <c r="J187" i="3"/>
  <c r="G187" i="3"/>
  <c r="J186" i="3"/>
  <c r="G186" i="3"/>
  <c r="G184" i="3" s="1"/>
  <c r="J185" i="3"/>
  <c r="G185" i="3"/>
  <c r="J184" i="3"/>
  <c r="J183" i="3"/>
  <c r="G183" i="3"/>
  <c r="J182" i="3"/>
  <c r="G182" i="3"/>
  <c r="J181" i="3"/>
  <c r="G181" i="3"/>
  <c r="J180" i="3"/>
  <c r="G180" i="3"/>
  <c r="J179" i="3"/>
  <c r="G179" i="3"/>
  <c r="J178" i="3"/>
  <c r="G178" i="3"/>
  <c r="J177" i="3"/>
  <c r="G177" i="3"/>
  <c r="J176" i="3"/>
  <c r="G176" i="3"/>
  <c r="J175" i="3"/>
  <c r="G175" i="3"/>
  <c r="J174" i="3"/>
  <c r="G174" i="3"/>
  <c r="G172" i="3" s="1"/>
  <c r="J173" i="3"/>
  <c r="G173" i="3"/>
  <c r="J172" i="3"/>
  <c r="J171" i="3"/>
  <c r="J170" i="3"/>
  <c r="J169" i="3"/>
  <c r="G169" i="3"/>
  <c r="J168" i="3"/>
  <c r="G168" i="3"/>
  <c r="J167" i="3"/>
  <c r="G167" i="3"/>
  <c r="J166" i="3"/>
  <c r="G166" i="3"/>
  <c r="J165" i="3"/>
  <c r="G165" i="3"/>
  <c r="J164" i="3"/>
  <c r="G164" i="3"/>
  <c r="J163" i="3"/>
  <c r="G163" i="3"/>
  <c r="J162" i="3"/>
  <c r="G162" i="3"/>
  <c r="J161" i="3"/>
  <c r="G161" i="3"/>
  <c r="J160" i="3"/>
  <c r="J159" i="3"/>
  <c r="G159" i="3"/>
  <c r="J158" i="3"/>
  <c r="G158" i="3"/>
  <c r="J157" i="3"/>
  <c r="G157" i="3"/>
  <c r="J156" i="3"/>
  <c r="G156" i="3"/>
  <c r="J155" i="3"/>
  <c r="G155" i="3"/>
  <c r="G154" i="3" s="1"/>
  <c r="J154" i="3"/>
  <c r="J153" i="3"/>
  <c r="J152" i="3"/>
  <c r="G152" i="3"/>
  <c r="J151" i="3"/>
  <c r="G151" i="3"/>
  <c r="J150" i="3"/>
  <c r="G150" i="3"/>
  <c r="J149" i="3"/>
  <c r="G149" i="3"/>
  <c r="J148" i="3"/>
  <c r="G148" i="3"/>
  <c r="J147" i="3"/>
  <c r="G147" i="3"/>
  <c r="J146" i="3"/>
  <c r="G146" i="3"/>
  <c r="J145" i="3"/>
  <c r="G145" i="3"/>
  <c r="J144" i="3"/>
  <c r="G144" i="3"/>
  <c r="J143" i="3"/>
  <c r="G143" i="3"/>
  <c r="J142" i="3"/>
  <c r="G142" i="3"/>
  <c r="J141" i="3"/>
  <c r="G141" i="3"/>
  <c r="J140" i="3"/>
  <c r="G140" i="3"/>
  <c r="J139" i="3"/>
  <c r="G139" i="3"/>
  <c r="J138" i="3"/>
  <c r="G138" i="3"/>
  <c r="J137" i="3"/>
  <c r="G137" i="3"/>
  <c r="J136" i="3"/>
  <c r="G136" i="3"/>
  <c r="J135" i="3"/>
  <c r="J134" i="3"/>
  <c r="J133" i="3"/>
  <c r="G133" i="3"/>
  <c r="J132" i="3"/>
  <c r="G132" i="3"/>
  <c r="J131" i="3"/>
  <c r="G131" i="3"/>
  <c r="J130" i="3"/>
  <c r="G130" i="3"/>
  <c r="J129" i="3"/>
  <c r="G129" i="3"/>
  <c r="J128" i="3"/>
  <c r="G128" i="3"/>
  <c r="J127" i="3"/>
  <c r="G127" i="3"/>
  <c r="J126" i="3"/>
  <c r="G126" i="3"/>
  <c r="J125" i="3"/>
  <c r="G125" i="3"/>
  <c r="J124" i="3"/>
  <c r="G124" i="3"/>
  <c r="G120" i="3" s="1"/>
  <c r="J123" i="3"/>
  <c r="G123" i="3"/>
  <c r="J122" i="3"/>
  <c r="G122" i="3"/>
  <c r="J121" i="3"/>
  <c r="G121" i="3"/>
  <c r="J120" i="3"/>
  <c r="J119" i="3"/>
  <c r="J118" i="3"/>
  <c r="G118" i="3"/>
  <c r="J117" i="3"/>
  <c r="G117" i="3"/>
  <c r="J116" i="3"/>
  <c r="G116" i="3"/>
  <c r="J115" i="3"/>
  <c r="G115" i="3"/>
  <c r="J114" i="3"/>
  <c r="G114" i="3"/>
  <c r="J113" i="3"/>
  <c r="G113" i="3"/>
  <c r="G111" i="3" s="1"/>
  <c r="J112" i="3"/>
  <c r="G112" i="3"/>
  <c r="J111" i="3"/>
  <c r="J110" i="3"/>
  <c r="J109" i="3"/>
  <c r="G109" i="3"/>
  <c r="G107" i="3" s="1"/>
  <c r="J108" i="3"/>
  <c r="G108" i="3"/>
  <c r="J107" i="3"/>
  <c r="J106" i="3"/>
  <c r="J105" i="3"/>
  <c r="G105" i="3"/>
  <c r="J104" i="3"/>
  <c r="G104" i="3"/>
  <c r="J103" i="3"/>
  <c r="G103" i="3"/>
  <c r="J102" i="3"/>
  <c r="G102" i="3"/>
  <c r="J101" i="3"/>
  <c r="G101" i="3"/>
  <c r="J100" i="3"/>
  <c r="G100" i="3"/>
  <c r="J99" i="3"/>
  <c r="G99" i="3"/>
  <c r="J98" i="3"/>
  <c r="G98" i="3"/>
  <c r="J97" i="3"/>
  <c r="G97" i="3"/>
  <c r="J96" i="3"/>
  <c r="G96" i="3"/>
  <c r="G95" i="3" s="1"/>
  <c r="G94" i="3" s="1"/>
  <c r="J95" i="3"/>
  <c r="J94" i="3"/>
  <c r="J93" i="3"/>
  <c r="J92" i="3"/>
  <c r="G92" i="3"/>
  <c r="J91" i="3"/>
  <c r="G91" i="3"/>
  <c r="J90" i="3"/>
  <c r="G90" i="3"/>
  <c r="J89" i="3"/>
  <c r="G89" i="3"/>
  <c r="J88" i="3"/>
  <c r="G88" i="3"/>
  <c r="J87" i="3"/>
  <c r="G87" i="3"/>
  <c r="J86" i="3"/>
  <c r="G86" i="3"/>
  <c r="J85" i="3"/>
  <c r="G85" i="3"/>
  <c r="J84" i="3"/>
  <c r="G84" i="3"/>
  <c r="J83" i="3"/>
  <c r="G83" i="3"/>
  <c r="J82" i="3"/>
  <c r="G82" i="3"/>
  <c r="J81" i="3"/>
  <c r="G81" i="3"/>
  <c r="J80" i="3"/>
  <c r="G80" i="3"/>
  <c r="J79" i="3"/>
  <c r="G79" i="3"/>
  <c r="J78" i="3"/>
  <c r="G78" i="3"/>
  <c r="G76" i="3" s="1"/>
  <c r="J77" i="3"/>
  <c r="G77" i="3"/>
  <c r="J76" i="3"/>
  <c r="J75" i="3"/>
  <c r="J74" i="3"/>
  <c r="G74" i="3"/>
  <c r="J73" i="3"/>
  <c r="G73" i="3"/>
  <c r="J72" i="3"/>
  <c r="G72" i="3"/>
  <c r="J71" i="3"/>
  <c r="G71" i="3"/>
  <c r="J70" i="3"/>
  <c r="G70" i="3"/>
  <c r="J69" i="3"/>
  <c r="G69" i="3"/>
  <c r="J68" i="3"/>
  <c r="J67" i="3"/>
  <c r="G67" i="3"/>
  <c r="G66" i="3" s="1"/>
  <c r="J66" i="3"/>
  <c r="J65" i="3"/>
  <c r="J64" i="3"/>
  <c r="G64" i="3"/>
  <c r="J63" i="3"/>
  <c r="G63" i="3"/>
  <c r="J62" i="3"/>
  <c r="G62" i="3"/>
  <c r="J61" i="3"/>
  <c r="G61" i="3"/>
  <c r="J60" i="3"/>
  <c r="G60" i="3"/>
  <c r="J59" i="3"/>
  <c r="G59" i="3"/>
  <c r="J58" i="3"/>
  <c r="G58" i="3"/>
  <c r="J57" i="3"/>
  <c r="G57" i="3"/>
  <c r="J56" i="3"/>
  <c r="G56" i="3"/>
  <c r="J55" i="3"/>
  <c r="G55" i="3"/>
  <c r="J54" i="3"/>
  <c r="G54" i="3"/>
  <c r="G52" i="3" s="1"/>
  <c r="J53" i="3"/>
  <c r="G53" i="3"/>
  <c r="J52" i="3"/>
  <c r="J51" i="3"/>
  <c r="J50" i="3"/>
  <c r="G50" i="3"/>
  <c r="J49" i="3"/>
  <c r="G49" i="3"/>
  <c r="J48" i="3"/>
  <c r="G48" i="3"/>
  <c r="J47" i="3"/>
  <c r="G47" i="3"/>
  <c r="J46" i="3"/>
  <c r="G46" i="3"/>
  <c r="J45" i="3"/>
  <c r="G45" i="3"/>
  <c r="J44" i="3"/>
  <c r="G44" i="3"/>
  <c r="J43" i="3"/>
  <c r="G43" i="3"/>
  <c r="J42" i="3"/>
  <c r="G42" i="3"/>
  <c r="J41" i="3"/>
  <c r="G41" i="3"/>
  <c r="J40" i="3"/>
  <c r="G40" i="3"/>
  <c r="J39" i="3"/>
  <c r="G39" i="3"/>
  <c r="J38" i="3"/>
  <c r="G38" i="3"/>
  <c r="J37" i="3"/>
  <c r="J36" i="3"/>
  <c r="G36" i="3"/>
  <c r="J35" i="3"/>
  <c r="G35" i="3"/>
  <c r="J34" i="3"/>
  <c r="G34" i="3"/>
  <c r="J33" i="3"/>
  <c r="G33" i="3"/>
  <c r="J32" i="3"/>
  <c r="G32" i="3"/>
  <c r="J31" i="3"/>
  <c r="G31" i="3"/>
  <c r="J30" i="3"/>
  <c r="G30" i="3"/>
  <c r="J29" i="3"/>
  <c r="G29" i="3"/>
  <c r="J28" i="3"/>
  <c r="J27" i="3"/>
  <c r="G27" i="3"/>
  <c r="J26" i="3"/>
  <c r="G26" i="3"/>
  <c r="J25" i="3"/>
  <c r="G25" i="3"/>
  <c r="J24" i="3"/>
  <c r="G24" i="3"/>
  <c r="J23" i="3"/>
  <c r="G23" i="3"/>
  <c r="J22" i="3"/>
  <c r="G22" i="3"/>
  <c r="J21" i="3"/>
  <c r="G21" i="3"/>
  <c r="J20" i="3"/>
  <c r="G20" i="3"/>
  <c r="J19" i="3"/>
  <c r="G19" i="3"/>
  <c r="J18" i="3"/>
  <c r="J17" i="3"/>
  <c r="G17" i="3"/>
  <c r="J16" i="3"/>
  <c r="G16" i="3"/>
  <c r="J15" i="3"/>
  <c r="G15" i="3"/>
  <c r="J14" i="3"/>
  <c r="G14" i="3"/>
  <c r="J13" i="3"/>
  <c r="G13" i="3"/>
  <c r="J12" i="3"/>
  <c r="G12" i="3"/>
  <c r="J11" i="3"/>
  <c r="G11" i="3"/>
  <c r="J10" i="3"/>
  <c r="G10" i="3"/>
  <c r="G8" i="3" s="1"/>
  <c r="G7" i="3" s="1"/>
  <c r="J9" i="3"/>
  <c r="G9" i="3"/>
  <c r="I18" i="4" l="1"/>
  <c r="G7" i="4"/>
  <c r="I14" i="4"/>
  <c r="G86" i="4"/>
  <c r="I8" i="4"/>
  <c r="I27" i="4"/>
  <c r="G156" i="4"/>
  <c r="I7" i="4"/>
  <c r="G818" i="4"/>
  <c r="G848" i="4"/>
  <c r="G560" i="4"/>
  <c r="G471" i="4"/>
  <c r="G327" i="4"/>
  <c r="G458" i="3"/>
  <c r="G135" i="3"/>
  <c r="J1118" i="3"/>
  <c r="G171" i="3"/>
  <c r="G583" i="3"/>
  <c r="G349" i="3"/>
  <c r="G1118" i="3" s="1"/>
  <c r="G841" i="3"/>
  <c r="G1093" i="4" l="1"/>
  <c r="G1095" i="4" s="1"/>
  <c r="G1121" i="3"/>
  <c r="G1122" i="3" s="1"/>
  <c r="G1120" i="3"/>
  <c r="G1119" i="3"/>
  <c r="G1129" i="1"/>
  <c r="G1126" i="1"/>
  <c r="G1094" i="4" l="1"/>
  <c r="G1096" i="4"/>
  <c r="G1097" i="4" s="1"/>
  <c r="G1123" i="3"/>
  <c r="G1126" i="3" s="1"/>
  <c r="G1129" i="3"/>
  <c r="G1098" i="4" l="1"/>
  <c r="G1101" i="4" s="1"/>
  <c r="G1104" i="4" l="1"/>
</calcChain>
</file>

<file path=xl/comments1.xml><?xml version="1.0" encoding="utf-8"?>
<comments xmlns="http://schemas.openxmlformats.org/spreadsheetml/2006/main">
  <authors>
    <author>Diana Patricia Rivera Angel</author>
  </authors>
  <commentList>
    <comment ref="R153" authorId="0" shapeId="0">
      <text>
        <r>
          <rPr>
            <b/>
            <sz val="9"/>
            <color indexed="81"/>
            <rFont val="Tahoma"/>
            <family val="2"/>
          </rPr>
          <t>Diana Patricia Rivera Angel:</t>
        </r>
        <r>
          <rPr>
            <sz val="9"/>
            <color indexed="81"/>
            <rFont val="Tahoma"/>
            <family val="2"/>
          </rPr>
          <t xml:space="preserve">
precio de industrias metálicas cruz, con IVA incluido</t>
        </r>
      </text>
    </comment>
  </commentList>
</comments>
</file>

<file path=xl/sharedStrings.xml><?xml version="1.0" encoding="utf-8"?>
<sst xmlns="http://schemas.openxmlformats.org/spreadsheetml/2006/main" count="8976" uniqueCount="1852">
  <si>
    <t>Universidad Militar Nueva Granada</t>
  </si>
  <si>
    <t>CONSTRUCCIÓN CONCHA ACÚSTICA</t>
  </si>
  <si>
    <t>PRESUPUESTO DE OBRA</t>
  </si>
  <si>
    <t xml:space="preserve">UNIDAD
</t>
  </si>
  <si>
    <t xml:space="preserve">CANTIDAD
</t>
  </si>
  <si>
    <t xml:space="preserve">PRECIO UNITARIO
</t>
  </si>
  <si>
    <t xml:space="preserve">TOTAL
</t>
  </si>
  <si>
    <t>1</t>
  </si>
  <si>
    <t>PRELIMINARES</t>
  </si>
  <si>
    <t>1.1</t>
  </si>
  <si>
    <t>ACTIVIDADES PRELIMINARES</t>
  </si>
  <si>
    <t>1.1.1</t>
  </si>
  <si>
    <t>Campamento en tabla burra y lámina de zinc.</t>
  </si>
  <si>
    <t xml:space="preserve">m2
</t>
  </si>
  <si>
    <t>1.1.2</t>
  </si>
  <si>
    <t>Cerramiento en polisombra verde h=2.00m , incluye hoyos, rollizos, hincado, relleno y fijación de polisombra</t>
  </si>
  <si>
    <t xml:space="preserve">ml
</t>
  </si>
  <si>
    <t>1.1.3</t>
  </si>
  <si>
    <t>Cerramiento provisional en lámina h=2.00 M</t>
  </si>
  <si>
    <t>1.1.4</t>
  </si>
  <si>
    <t>Localización y Replanteo</t>
  </si>
  <si>
    <t>1.1.5</t>
  </si>
  <si>
    <t>Valla informativa</t>
  </si>
  <si>
    <t>1.2</t>
  </si>
  <si>
    <t>INSTALACIÓN SERVICIOS PROVISIONALES</t>
  </si>
  <si>
    <t>1.2.1</t>
  </si>
  <si>
    <t>Red eléctrica provisional</t>
  </si>
  <si>
    <t>1.2.2</t>
  </si>
  <si>
    <t>Red hidráulica provisional</t>
  </si>
  <si>
    <t>1.2.3</t>
  </si>
  <si>
    <t>Red sanitaria provisional</t>
  </si>
  <si>
    <t>2</t>
  </si>
  <si>
    <t>MOVIMIENTO DE TIERRAS Y RELLENOS</t>
  </si>
  <si>
    <t>2.1</t>
  </si>
  <si>
    <t>Descapote mecánico (Incluye trasiego de materiales &lt; 2 km), incluye trasiego interno de material con volqueta a Dist.&lt;2.00Km, extendida y compactaciòn del material</t>
  </si>
  <si>
    <t>2.2</t>
  </si>
  <si>
    <t>Excavación manual en material heterogéneo e=(0 a 2m), incluye trasiego interno de material con volqueta a Dist.&lt;2.00Km, extendida y compactaciòn del material</t>
  </si>
  <si>
    <t xml:space="preserve">m3
</t>
  </si>
  <si>
    <t>2.3</t>
  </si>
  <si>
    <t>Excavación mecánica en material heterogeneo seco e=(0 a 2m). (No Incluye retiro), incluye trasiego interno de material con volqueta a Dist.&lt;2.00Km, extendida y compactaciòn del material</t>
  </si>
  <si>
    <t>2.4</t>
  </si>
  <si>
    <t>Relleno mecánico en recebo B-200 (extendido y compactado al 95% del proctor modificado)</t>
  </si>
  <si>
    <t>2.5</t>
  </si>
  <si>
    <t>Relleno manual en material proveniente de la excavación extendido y compactado</t>
  </si>
  <si>
    <t>2.6</t>
  </si>
  <si>
    <t>Relleno en tierra negra</t>
  </si>
  <si>
    <t>2.7</t>
  </si>
  <si>
    <t>Trasiego interno de material con volqueta a Dist.&lt;2.00Km, incluye extendida y compactaciòn del material</t>
  </si>
  <si>
    <t>2.8</t>
  </si>
  <si>
    <t>Retiro de sobrantes, fuera de la UMNG, disposiciòn a una botadero certificado</t>
  </si>
  <si>
    <t>3</t>
  </si>
  <si>
    <t>CIMENTACION</t>
  </si>
  <si>
    <t>3.1</t>
  </si>
  <si>
    <t>Concreto de limpieza (e=0.05m) f´c=1500psi</t>
  </si>
  <si>
    <t xml:space="preserve">M3
</t>
  </si>
  <si>
    <t>3.2</t>
  </si>
  <si>
    <t>Pilotes d= 30 cm</t>
  </si>
  <si>
    <t>3.3</t>
  </si>
  <si>
    <t>Concreto para dados f´c=28 MPa (no incluye refuerzo)</t>
  </si>
  <si>
    <t>3.4</t>
  </si>
  <si>
    <t>Concreto para vigas de cimentación f´c=28 MPa (no incluye refuerzo)</t>
  </si>
  <si>
    <t>3.5</t>
  </si>
  <si>
    <t>Placa contrapiso concreto f´c=21 MPa e=0.10m. (No incluye refuerzo)</t>
  </si>
  <si>
    <t>3.6</t>
  </si>
  <si>
    <t>Acero para pilotes</t>
  </si>
  <si>
    <t xml:space="preserve">kg
</t>
  </si>
  <si>
    <t>3.7</t>
  </si>
  <si>
    <t xml:space="preserve">Acero de refuerzo 420 MPa (Incluye alambre negro y figuración) </t>
  </si>
  <si>
    <t>4</t>
  </si>
  <si>
    <t>ESTRUCTURA</t>
  </si>
  <si>
    <t>4.1</t>
  </si>
  <si>
    <t>Columnas en concreto f´c= 28 MPa (no incluye refuerzo)</t>
  </si>
  <si>
    <t>4.2</t>
  </si>
  <si>
    <t>Muro en concreto a la vista f´c=28 MPa (no incluye refuerzo)</t>
  </si>
  <si>
    <t>4.3</t>
  </si>
  <si>
    <t>Placa de entrepiso, concreto f´c=28 Mpa, (no incluye refuerzo.), incluye vigas, viguetas, riostras, etc.</t>
  </si>
  <si>
    <t>4.4</t>
  </si>
  <si>
    <t>Losa maciza e=0.12 m</t>
  </si>
  <si>
    <t>4.5</t>
  </si>
  <si>
    <t>Vigas y viguetas aèreas f`c=28 Mpa, (no incluye refuerzo) (libre por todos sus lados)</t>
  </si>
  <si>
    <t>4.6</t>
  </si>
  <si>
    <t>Losa plegada, e=0.12 m (Gradería en concreto impermeabilizada con pendiente hacia cañuela de 0.5%)</t>
  </si>
  <si>
    <t>4.7</t>
  </si>
  <si>
    <t>Losa en làmina colaborante</t>
  </si>
  <si>
    <t>4.8</t>
  </si>
  <si>
    <t>Escalera en Concreto a la vista f´c=3000psi (no incluye refuerzo)</t>
  </si>
  <si>
    <t>4.9</t>
  </si>
  <si>
    <t xml:space="preserve">Acero de refuerzo 60000psi (Incluye alambre negro y figuración) </t>
  </si>
  <si>
    <t>4.10</t>
  </si>
  <si>
    <t>Acero de refuerzo 36000psi (Incluye alambre negro y figuración)</t>
  </si>
  <si>
    <t>4.11</t>
  </si>
  <si>
    <t>Malla electrosoldada</t>
  </si>
  <si>
    <t>4.12</t>
  </si>
  <si>
    <t>Concreto impermeabilizado integralmente con plastocrete DM de SIKA (f'c=28 Mpa con inclusor de aire) en tanque de agua, incluye cinta SIKA PVC</t>
  </si>
  <si>
    <t>5</t>
  </si>
  <si>
    <t>ELEMENTOS EN CONCRETO NO ESTRUCTURAL Y PREFABRICADOS</t>
  </si>
  <si>
    <t>5.1</t>
  </si>
  <si>
    <t>Dintel en Concreto f´c=2500psi (no incluye refuerzo) Según diseño. A=0.12 Ml, h=0.12 m</t>
  </si>
  <si>
    <t>5.2</t>
  </si>
  <si>
    <t>Alfagía en Concreto f´c=2500psi (no incluye refuerzo) Según diseño. A=0.17 Ml</t>
  </si>
  <si>
    <t>5.3</t>
  </si>
  <si>
    <t>Banca prefabricada sobrepuesta en graderías de acuerdo a detalle en planos, incluye espigos de 1/4" para incrustar en la cinta de nivelación de las graderías</t>
  </si>
  <si>
    <t xml:space="preserve">un
</t>
  </si>
  <si>
    <t>5.4</t>
  </si>
  <si>
    <t>Cinta en concreto de 21 Mpa, fundida en sitio de altura variable, se deben dejar las perforaciones para introducir los espigos de 1/4" de acuerdo a detalle de la banca en concreto prefabricada de las graderías, ancho= 0.24 m</t>
  </si>
  <si>
    <t>5.5</t>
  </si>
  <si>
    <t>Pirlàn duchas en concreto, h=0,10 m, a=0,10 m</t>
  </si>
  <si>
    <t>5.6</t>
  </si>
  <si>
    <t>Pirlàn pocetas de aseo, a=0.10, h=0.50 m en bloque</t>
  </si>
  <si>
    <t>5.7</t>
  </si>
  <si>
    <t>Columnetas muro apoyo escalera terrazas, 0.15 * 0.15 m, cada 2.50 m</t>
  </si>
  <si>
    <t>5.8</t>
  </si>
  <si>
    <t>Cinta en concreto de 21 Mpa, de 0.10 * 0.15 aprox.</t>
  </si>
  <si>
    <t>5.9</t>
  </si>
  <si>
    <t>Poyo en concreto fundido en sitio</t>
  </si>
  <si>
    <t>5.10</t>
  </si>
  <si>
    <t>Gárgola prefabricada en concreto a la vista</t>
  </si>
  <si>
    <t>5.12</t>
  </si>
  <si>
    <t>CONTENEDOR DE RAICES TIPO B20 (TIPO A) (1.2x1.2x1m. Inc. Suministro,Construcción y filtro en gravilla. No Inc. Tierra)</t>
  </si>
  <si>
    <t xml:space="preserve">UN
</t>
  </si>
  <si>
    <t>5.13</t>
  </si>
  <si>
    <t>Cárcamo en Concreto 3000 PSI 0.60*0.30 Tapa alfajor, incluye marco y contramarco en ángulo de 2" * 2"</t>
  </si>
  <si>
    <t>6</t>
  </si>
  <si>
    <t>ESTRUCTURA METALICA</t>
  </si>
  <si>
    <t>6.1</t>
  </si>
  <si>
    <t>Estructura metalica incluye todos los elementos de fijación, soporte, soldadura, etc.</t>
  </si>
  <si>
    <t>7</t>
  </si>
  <si>
    <t>CUBIERTA</t>
  </si>
  <si>
    <t>7.1</t>
  </si>
  <si>
    <t>Cubierta tipo Sandwich Deck de Hunter Douglas cal. 26, con aislamiento termoacústico, color blanco opaco. Incluye accesorios</t>
  </si>
  <si>
    <t>7.2</t>
  </si>
  <si>
    <t>Perfil de transición metálico o plástico</t>
  </si>
  <si>
    <t>7.3</t>
  </si>
  <si>
    <t>Geotextil NT2000</t>
  </si>
  <si>
    <t xml:space="preserve">M2
</t>
  </si>
  <si>
    <t>7.4</t>
  </si>
  <si>
    <t>Filtro de protección desagüe en gravilla de 1/2"</t>
  </si>
  <si>
    <t>7.5</t>
  </si>
  <si>
    <t>Lona PVC color blanco, electrosellada con amarres en guayas y tensores, incluye tubos en acero de 4'' e instalación.</t>
  </si>
  <si>
    <t>8</t>
  </si>
  <si>
    <t>MAMPOSTERIA</t>
  </si>
  <si>
    <t>8.1</t>
  </si>
  <si>
    <t>Muros en ladrillo arcilla a la vista (1 cara) color dorado, Santa fé gran formato (39x19x5)cm. Ancho &gt; 0.60m</t>
  </si>
  <si>
    <t>8.2</t>
  </si>
  <si>
    <t>Muros en ladrillo arcilla a la vista (1 cara) color dorado, Santa fé gran formato (39x19x5)cm. Ancho &lt; 0.60m</t>
  </si>
  <si>
    <t>8.3</t>
  </si>
  <si>
    <t>Muros en Bloque arcilla Santa fé No. 5 e=11.5cm (33x23x11.5) Ancho &gt; O = 0.60 m</t>
  </si>
  <si>
    <t>8.4</t>
  </si>
  <si>
    <t>Muros en Bloque arcilla Santa fé No. 5 e=11.5cm (33x23x11.5) Ancho &lt; 0.60 )m</t>
  </si>
  <si>
    <t>8.5</t>
  </si>
  <si>
    <t>Muros en ladrillo tolete perforado Santa Fe. Ancho &gt; 0.60 m</t>
  </si>
  <si>
    <t>8.6</t>
  </si>
  <si>
    <t>Muros en ladrillo tolete perforado Santa Fe. Ancho &lt; 0.60 m</t>
  </si>
  <si>
    <t>8.7</t>
  </si>
  <si>
    <t>Muros en ladrillo tolete macizo Santa Fe. A=0.20 M &gt; 0.60 m (Muro de Carga)</t>
  </si>
  <si>
    <t>8.8</t>
  </si>
  <si>
    <t>Muros en ladrillo tolete macizo Santa Fe. A=0.20 M &lt; 0.60 m (Muro de Carga)</t>
  </si>
  <si>
    <t>8.9</t>
  </si>
  <si>
    <t>Jamba en arcilla cocida</t>
  </si>
  <si>
    <t>8.10</t>
  </si>
  <si>
    <t>Enchape en ladrillo arcilla a la vista Coral o Arena Santa fé gran formato. (39x5)cm.</t>
  </si>
  <si>
    <t>8.11</t>
  </si>
  <si>
    <t>Enchape en ladrillo arcilla a la vista color Dorado Santa fé gran formato. (39x5)cm., a&lt;0.60 m</t>
  </si>
  <si>
    <t xml:space="preserve">ML
</t>
  </si>
  <si>
    <t>8.12</t>
  </si>
  <si>
    <t>Dovelas en grout (incluyen acero y grouting)</t>
  </si>
  <si>
    <t>8.13</t>
  </si>
  <si>
    <t>Anclaje con epóxico D=1/2", Prof=0.30m (Incluye perforación)</t>
  </si>
  <si>
    <t>8.14</t>
  </si>
  <si>
    <t>Anclajes con epóxico, Ø1/4", Prof=20cm</t>
  </si>
  <si>
    <t>8.15</t>
  </si>
  <si>
    <t>Refuerzo para elementos no estructurales</t>
  </si>
  <si>
    <t>8.16</t>
  </si>
  <si>
    <t>Hidrófugo para ladrillo a la vista</t>
  </si>
  <si>
    <t>9</t>
  </si>
  <si>
    <t>PAÑETES, MORTEROS Y ALISTADOS</t>
  </si>
  <si>
    <t>9.1</t>
  </si>
  <si>
    <t>PAÑETES MUROS</t>
  </si>
  <si>
    <t>9.1.2</t>
  </si>
  <si>
    <t>Pañete liso muros, mortero 1:4, ancho &gt;0.60 m, incluye filos y dilataciones</t>
  </si>
  <si>
    <t>9.1.3</t>
  </si>
  <si>
    <t>Pañete liso muros, mortero 1:4, ancho &lt;0.60 m, incluye filos y dilataciones</t>
  </si>
  <si>
    <t>9.1.4</t>
  </si>
  <si>
    <t>Pañete liso impermeabilizado 1:3 en muros (Incluye filos y dilataciones) Ancho &gt; 0.60 ml</t>
  </si>
  <si>
    <t>9.1.5</t>
  </si>
  <si>
    <t>Pañete liso impermeabilizado 1:3 en muros (Incluye filos y dilataciones) Ancho &lt; 0.60 ml</t>
  </si>
  <si>
    <t>9.2</t>
  </si>
  <si>
    <t>ALISTADO PISOS</t>
  </si>
  <si>
    <t>9.2.1</t>
  </si>
  <si>
    <t>Afinado de pisos terrazas con mortero impermeabilizado 1:3, pendiente hacia sifones, eprom=0.05 m</t>
  </si>
  <si>
    <t>9.2.2</t>
  </si>
  <si>
    <t>Afinado de pisos con mortero impermeabilizado 1:3, pendiente hacia sifones, eprom.=0.04 m</t>
  </si>
  <si>
    <t>9.2.3</t>
  </si>
  <si>
    <t>Alistado de pisos con mortero 1:4, eprom.= 4 cm</t>
  </si>
  <si>
    <t>9.2.4</t>
  </si>
  <si>
    <t>Alistado pasos escalera huella y contrahuella</t>
  </si>
  <si>
    <t>ml</t>
  </si>
  <si>
    <t>9.2.8</t>
  </si>
  <si>
    <t>Alistado de pisos con mortero 1:4, eprom.= 4 cm con fibra</t>
  </si>
  <si>
    <t>10</t>
  </si>
  <si>
    <t>IMPERMEABILIZACIONES</t>
  </si>
  <si>
    <t>10.1</t>
  </si>
  <si>
    <t>Impermeabilización con polietileno calibre 6</t>
  </si>
  <si>
    <t>10.2</t>
  </si>
  <si>
    <t>Impermeabilización con manto metal foil FL-100 autoprotegido con una capa de aluminio grofado. Marca: Fiber - Glass</t>
  </si>
  <si>
    <t>11</t>
  </si>
  <si>
    <t>CIELOS RASOS</t>
  </si>
  <si>
    <t>11.1</t>
  </si>
  <si>
    <t>Cielo raso en lámina microperforada TILE LAY-IN de Hunter Douglas Nª 106 color blanco, estructura en perfil autoensamblado</t>
  </si>
  <si>
    <t>11.2</t>
  </si>
  <si>
    <t>Cieloraso en lámina de yeso RH Gyplac, con masilla acrílica.</t>
  </si>
  <si>
    <t>11.3</t>
  </si>
  <si>
    <t>Cieloraso en lámina de yeso Gyplac, con masilla acrílica y dos manos de pintura blanca (A todo costo) . Incluye acabado en acriltex blanco</t>
  </si>
  <si>
    <t>11.4</t>
  </si>
  <si>
    <t>11.6</t>
  </si>
  <si>
    <t>Lámina de MDF de 12 mm con black theater o equivalente</t>
  </si>
  <si>
    <t>11.7</t>
  </si>
  <si>
    <t>Celdas de inspección en Tech Style de Hunter Douglas</t>
  </si>
  <si>
    <t xml:space="preserve">Aislamiento acústico STC49  (según especificaciones  de diseño
acústico)
</t>
  </si>
  <si>
    <t>12</t>
  </si>
  <si>
    <t>ACABADOS MUROS</t>
  </si>
  <si>
    <t>12.1</t>
  </si>
  <si>
    <t>Enchape muro con cerámica lìnea Artica color blanco de alfa formato 28 * 43 rematado tubular de aluminio con aleta 1", A&gt;0.60 ml</t>
  </si>
  <si>
    <t>m2</t>
  </si>
  <si>
    <t>12.2</t>
  </si>
  <si>
    <t>Enchape muro con cerámica lìnea Artica color blanco de alfa formato 28 * 43 rematado tubular de aluminio con aleta 1", A&lt;0.60 ml</t>
  </si>
  <si>
    <t>12.3</t>
  </si>
  <si>
    <t>Mesòn en granito verde ubatuba sobre pie de amigos en doble àngulo de 1-1/2" anclados a dovela cargada en el muro con perno expansivo</t>
  </si>
  <si>
    <t>12.4</t>
  </si>
  <si>
    <t>Mesón en fórmica</t>
  </si>
  <si>
    <t>12.5</t>
  </si>
  <si>
    <t>Mesòn cocina superpuesto en acero y salpicadero enchapado en ceràmica de pardel lìnea àrtica color blanco de alfa formato 28 * 43, dejar hueco para incrustar estufa de cuatro puestos</t>
  </si>
  <si>
    <t>12.6</t>
  </si>
  <si>
    <t>Fachada con revestimientos exterior en Parklex 1.22 M * 2.44M, revestimiento interior en láminas de fibrocemento 1.22 M * 2.44M y perfilería estructural en acero galvanizado G60, según detalles estructurales del proveedor</t>
  </si>
  <si>
    <t>12.8</t>
  </si>
  <si>
    <t>Quintuplex cedro perillo. Celosía en madera sobre fibra absorbente acústica según detalles de muro absorbente acústico</t>
  </si>
  <si>
    <t>12.9</t>
  </si>
  <si>
    <t>Tratamiento acústico con lámina en fibra de vidrio 2" (según especificación de diseño acústico)</t>
  </si>
  <si>
    <t>12.10</t>
  </si>
  <si>
    <t>Trampa para bajos (según especificaciones de diseño acústico)</t>
  </si>
  <si>
    <t>12.11</t>
  </si>
  <si>
    <t>Poceta de aseo en bloque n° 4, pañetado con mortero impermeabilizado 1:3, y enchape con cerámica línea ártica color blanco, piso en granito pulido y mediacñas en todos sus bordes en granito pulido, esquineras en los enchapes con win de aluminio crudo</t>
  </si>
  <si>
    <t>12.12</t>
  </si>
  <si>
    <t>Panel acústico de fibra de vidrio absorbente tipo black theater, espesor 2", con durmientes en madera guáimaro de 4x4cm, cubierto en tela sonopermeable ref: escorial o similar M-3</t>
  </si>
  <si>
    <t>12.13</t>
  </si>
  <si>
    <t>Fibra de vidrio tipo frescasa E=3 1/2", entre muros de mampostería</t>
  </si>
  <si>
    <t>12.14</t>
  </si>
  <si>
    <t>Panel acústico de fibra de vidrio absorbente tipo black theater, espesor 2", con durmientes en madera guáimaro de 4x4cm, cubierto con durmientes en madera guaimaro de 4x4 M-2</t>
  </si>
  <si>
    <t>13</t>
  </si>
  <si>
    <t>ACABADOS PISOS</t>
  </si>
  <si>
    <t>13.1</t>
  </si>
  <si>
    <t>Piso en poliuretano Delight Rollo 2.0 mm x 2 m * 20 m Supreme SPR 1307 gris oscuro de LG Hausys Floors</t>
  </si>
  <si>
    <t>13.2</t>
  </si>
  <si>
    <t>Piso en concreto endurecido e=0.05m</t>
  </si>
  <si>
    <t>13.3</t>
  </si>
  <si>
    <t>Porcelanato Pizarra negro, todo masa, formato 28.2 * 56.4 cm. Ref.: 567142601</t>
  </si>
  <si>
    <t>13.4</t>
  </si>
  <si>
    <t>Piso en madera maciza tipo guaymaro o granadillo, espesor 20 mm sobre quintuplex, espesor 19 mm y durmientes de 4 * 4 cm, cada 41 cm, sobre cinta de neopreno de 5 mm</t>
  </si>
  <si>
    <t>13.5</t>
  </si>
  <si>
    <t>Piso flotante en plaquetas prefabricadas en fibrocemento plástico reforzado de 60 * 60 cm, enchapadas con tablón de Fibrit S.A.</t>
  </si>
  <si>
    <t>13.6</t>
  </si>
  <si>
    <t>Substrato cubierta verde extensiva 7 cm, con geotextil NT 2000 sobre lámina de drenaje plástica y membrana de impermeabilización en PVC - 1.2 mm reforzada</t>
  </si>
  <si>
    <t>13.7</t>
  </si>
  <si>
    <t>Piso en tablón cuarto 26, pegado con mortero 1:4, dilatado cada 3 m. Color terracota Santa Fe</t>
  </si>
  <si>
    <t>13.8</t>
  </si>
  <si>
    <t>Nariz escalera en L especial, dim.: 25 * 12.5 * 6 cm de ladrillera Moore</t>
  </si>
  <si>
    <t>13.9</t>
  </si>
  <si>
    <t>Pirlán en aluminio de 2 cm</t>
  </si>
  <si>
    <t>13.10</t>
  </si>
  <si>
    <t>Pirlán antideslizante en aluminio</t>
  </si>
  <si>
    <t>13.11</t>
  </si>
  <si>
    <t>Alfombra de polipropileno tipo argollado de alfa color laguna (según especificaciones de diseño acústico)</t>
  </si>
  <si>
    <t>13.12</t>
  </si>
  <si>
    <t>Fibra tipo Greenfoam o similar en propiedades, e=20 mm</t>
  </si>
  <si>
    <t>13.13</t>
  </si>
  <si>
    <t>Enchape gradas prefabricadas escalera metálica en tablón cuarto 26 color terracota Santa Fe</t>
  </si>
  <si>
    <t>13.15</t>
  </si>
  <si>
    <t>Acabado de piso en concreto pulido</t>
  </si>
  <si>
    <t>13.16</t>
  </si>
  <si>
    <t>Guardaescoba piso poliuretano</t>
  </si>
  <si>
    <t>13.17</t>
  </si>
  <si>
    <t>Guardaescoba piso porcelanato pizarra negro</t>
  </si>
  <si>
    <t>13.18</t>
  </si>
  <si>
    <t>Guardaescoba piso alfombra de polipropileno</t>
  </si>
  <si>
    <t>14</t>
  </si>
  <si>
    <t>CARPINTERIA DE MADERA</t>
  </si>
  <si>
    <t>14.1</t>
  </si>
  <si>
    <t>Mueble cocina bajo en tablex de 10 mm con acabado melamìnico postformado blanco interior y exterior, bajo mesòn en acero inoxidable cocina, dimensiones: prof. 0,65, alto 0.80, largo 1.95, dejar espacio para estufa de cuatro puestos, herrajes de primera calidad</t>
  </si>
  <si>
    <t>14.2</t>
  </si>
  <si>
    <t>Mueble alto con puertas, en tablex y acabado melamìnico post-formado, herrajes de primera calidad. Dimensiones: prof. 0.4, alto 0.60 m, largo 1.95 m, herrajes de primera calidad</t>
  </si>
  <si>
    <t>14.3</t>
  </si>
  <si>
    <t>Mueble bajo en tablex de 10 mm con acabado melamìnico postformado blanco interior y exterior</t>
  </si>
  <si>
    <t>14.4</t>
  </si>
  <si>
    <t>Bancas de vestier en tablones de madera teka de 1" * 4" sobre pie de amigos en 1-1/2" anclados a dovela cargada en el muro con perno expansivo, alto 0.50m, ancho 0.25 m, largo 0.55 m</t>
  </si>
  <si>
    <t>14.5</t>
  </si>
  <si>
    <t>Banca autoportante en lámina de resina polimérica de color verde ubatuba</t>
  </si>
  <si>
    <t>15</t>
  </si>
  <si>
    <t>CARPINTERIA METALICA Y ACERO INOXIDABLE</t>
  </si>
  <si>
    <t>15.1</t>
  </si>
  <si>
    <t>Divisiones sanitarias SOCODA modelo en cantiliver (En Acero Inoxidable 304, calibre 20 satinado, accesorios Inoxidables, bisagras con apertura mayor de 100º y cauchos protectores de rozamiento e impacto) A todo costo. Incluye dovela de anclaje</t>
  </si>
  <si>
    <t>15.2</t>
  </si>
  <si>
    <t>Divisiones Duchas a todo costo</t>
  </si>
  <si>
    <t>15.3</t>
  </si>
  <si>
    <t>Divisiones Orinales a todo costo, tipo SOCODA</t>
  </si>
  <si>
    <t>15.4</t>
  </si>
  <si>
    <t>Mesón superpuesto en acero inoxidable</t>
  </si>
  <si>
    <t>15.5</t>
  </si>
  <si>
    <t>Pasamanos en rampa y escaleras con tubo Ø2" con anticorrosivo y esmalte color a escoger, anclado debidamente al muro, según diseño. A todo costo.</t>
  </si>
  <si>
    <t>15.6</t>
  </si>
  <si>
    <t>Lockers metàlicos en lámina cold rolled cal. 24 reforzada, doblada en frío, dimensiones 1.80 * 0.92 * 30 cm de Industrias Metálicas Cruz</t>
  </si>
  <si>
    <t>15.7</t>
  </si>
  <si>
    <t>Tubo circular 1-1/2", con anticorrosivo y pintura de poliuretano blanca</t>
  </si>
  <si>
    <t>15.8</t>
  </si>
  <si>
    <t>Asiento para ducha con bisagras en las esquinas. Acero inoxidable de alto rendimiento, con bordes de retorno de 19mm (3/4"). Ref AC-954 de Acuaval</t>
  </si>
  <si>
    <t>16</t>
  </si>
  <si>
    <t>VENTANAS Y REJILLAS</t>
  </si>
  <si>
    <t>16.1</t>
  </si>
  <si>
    <t>Ventanerìa en aluminio alúmina color crudo sistema 3831, referencia ALN-173, con pisavidrio recto ALN395 y cristal templado laminado 6 mm (3+3)</t>
  </si>
  <si>
    <t>16.1.1</t>
  </si>
  <si>
    <t>Ventana V-1. Dimensiones: 0.60 * 1.95. Ubicación: Fachada 1. Según detalle en planos</t>
  </si>
  <si>
    <t>16.1.2</t>
  </si>
  <si>
    <t>Ventana V-1a. Dimensiones: 0.62 * 2.45. Ubicación: Fachada 2. Según detalle en planos</t>
  </si>
  <si>
    <t>16.1.3</t>
  </si>
  <si>
    <t>Ventana V-2. Dimensiones: 1.47 * 1.95. Ubicación: Fachada 1. Según detalle en planos</t>
  </si>
  <si>
    <t>16.1.4</t>
  </si>
  <si>
    <t>Ventana V-3. Dimensiones: 1.35 * 1.95. Ubicación: Fachada 1. Según detalle en planos</t>
  </si>
  <si>
    <t>16.1.5</t>
  </si>
  <si>
    <t>Ventana V-6. Dimensiones: 2.95 * 0.60. Ubicación: Fachada 2. Según detalle en planos</t>
  </si>
  <si>
    <t>16.1.6</t>
  </si>
  <si>
    <t>Ventana V-8. Dimensiones: 6.28 * 1.28. Ubicación: Fachada 2 y Fachada 3. Según detalle en planos</t>
  </si>
  <si>
    <t>16.1.7</t>
  </si>
  <si>
    <t>Ventana V-9. Dimensiones: 1.58 * 1.28. Ubicación: Fachada 1 Cubierta. Según detalle en planos</t>
  </si>
  <si>
    <t>16.1.8</t>
  </si>
  <si>
    <t>Ventana V-11. Dimensiones: 5.07 * 2.30. Ubicación: Administración. Según detalle en planos</t>
  </si>
  <si>
    <t>16.1.9</t>
  </si>
  <si>
    <t>Ventana V-12. Dimensiones: 4.26 * 2.30. Ubicación: Administración. Según detalle en planos</t>
  </si>
  <si>
    <t>16.1.10</t>
  </si>
  <si>
    <t>Ventana V-13. Dimensiones: 1.66 * 0.96. Ubicación: Salón Artes. Según detalle en planos</t>
  </si>
  <si>
    <t>16.1.11</t>
  </si>
  <si>
    <t>Ventana V-17. Dimensiones: 4.04 * 3.37. Ubicación: Sala de trabajo emisora. Según detalle en planos</t>
  </si>
  <si>
    <t>16.2</t>
  </si>
  <si>
    <t>Ventanerìa en aluminio alúmina color crudo sistema 3831, referencia ALN-73, con pisavidrio recto ALN395 y cristal templado laminado 6 mm (3+3). Persianas de ventilación en aluminio sistema 3831 de alúmina</t>
  </si>
  <si>
    <t>16.2.1</t>
  </si>
  <si>
    <t>Ventana V-4. Dimensiones: 1.59 * 2.54 + 1.89 * 2.54. Ubicación: Portería Fachada 2. Según detalle en planos</t>
  </si>
  <si>
    <t>16.2.2</t>
  </si>
  <si>
    <t>Ventana V-5. Dimensiones: 1.50 * 3.53. Ubicación: Fachada 2. Según detalle en planos</t>
  </si>
  <si>
    <t>16.2.3</t>
  </si>
  <si>
    <t>Ventana V-7. Dimensiones: 1.73 * 3.53 Ubicación: Fachada 2. Según detalle en planos</t>
  </si>
  <si>
    <t>16.2.4</t>
  </si>
  <si>
    <t>Ventana V-10. Dimensiones: 2.81 * 2.00. Ubicación: Fachada 1. Según detalle en planos</t>
  </si>
  <si>
    <t>16.2.5</t>
  </si>
  <si>
    <t>Ventana V-15. Dimensiones: 0.63 * 3.53. Ubicación: Fachada 2. Según detalle en planos</t>
  </si>
  <si>
    <t>16.2.6</t>
  </si>
  <si>
    <t>Ventana V-16. Dimensiones: 0.72 * 3.53. Ubicación: Fachada 2. Según detalle en planos</t>
  </si>
  <si>
    <t>16.3</t>
  </si>
  <si>
    <t>Ventanerìa en aluminio alúmina color crudo sistema 3831, referencia ALN-73, Persianas de ventilación ALN-315 en aluminio sistema 3831 de alúmina</t>
  </si>
  <si>
    <t>16.3.1</t>
  </si>
  <si>
    <t>Ventana V-14. Dimensiones: 1.50 * 1.43. Ubicación: Cafetería. Según detalle en planos</t>
  </si>
  <si>
    <t>16.4</t>
  </si>
  <si>
    <t>Ventanería serie 45 liviana, referencia 636 Alumina, color crudo tipo fachada flotante de silicona de alúmina, cristal laminado (3+3) mm, color mate coco. Incluye estructura de soporte de la fachada según detalle en planos</t>
  </si>
  <si>
    <t>16.4.1</t>
  </si>
  <si>
    <t>VF-1 - VD-a. Dimensiones: 0.306 * 1.92</t>
  </si>
  <si>
    <t>16.4.2</t>
  </si>
  <si>
    <t>VF-1 - VD-b. Dimensiones: 1.04 * 1.92</t>
  </si>
  <si>
    <t>16.4.3</t>
  </si>
  <si>
    <t>VF-2 - VD-a. Dimensiones: 0.305 * 1.92</t>
  </si>
  <si>
    <t>16.4.4</t>
  </si>
  <si>
    <t>VF-2 - VD-b. Dimensiones: 1.04 * 1.92</t>
  </si>
  <si>
    <t>16.4.5</t>
  </si>
  <si>
    <t>VF-2 - VD-c. Dimensiones: 0.28 * 1.21</t>
  </si>
  <si>
    <t>16.4.6</t>
  </si>
  <si>
    <t>VF-2 - VD-d. Dimensiones: 0.95 * 1.21</t>
  </si>
  <si>
    <t>16.4.7</t>
  </si>
  <si>
    <t>VF-2 - VD-e. Dimensiones: 0.19 * 1.14</t>
  </si>
  <si>
    <t>16.4.8</t>
  </si>
  <si>
    <t>VF-2 - VD-f. Dimensiones: 0.19 * 2.37</t>
  </si>
  <si>
    <t>16.4.9</t>
  </si>
  <si>
    <t>VF-3 - VD-a. Dimensiones: 0.306 * 1.92</t>
  </si>
  <si>
    <t>16.4.10</t>
  </si>
  <si>
    <t>VF-3 - VD-b. Dimensiones: 1.04 * 1.92</t>
  </si>
  <si>
    <t>16.4.11</t>
  </si>
  <si>
    <t>VF-3 - VD-g. Dimensiones: 0.40 * 2.37</t>
  </si>
  <si>
    <t>16.4.12</t>
  </si>
  <si>
    <t>VF-3 - VD-h. Dimensiones: 0.29 * 2.37</t>
  </si>
  <si>
    <t>16.4.13</t>
  </si>
  <si>
    <t>VF-3 - VD-i. Dimensiones: 0.935 * 0.51</t>
  </si>
  <si>
    <t>16.4.14</t>
  </si>
  <si>
    <t>VF-3 - VD-i. Dimensiones: 0.55 * 2.37</t>
  </si>
  <si>
    <t>16.4.15</t>
  </si>
  <si>
    <t>VF-3 - VD-k. Dimensiones: 0.90 * 2.30</t>
  </si>
  <si>
    <t>16.4.16</t>
  </si>
  <si>
    <t>VF-3 - VD-l. Dimensiones: 0.95 * 1.38</t>
  </si>
  <si>
    <t>16.4.17</t>
  </si>
  <si>
    <t>VF-3 - VD-ll. Dimensiones: 0.29 * 1.38</t>
  </si>
  <si>
    <t>16.4.18</t>
  </si>
  <si>
    <t>VF-3 - PV-1 PUERTA VENTANA. Dimensiones: 0.90 * 2.30. Incluye cerradura</t>
  </si>
  <si>
    <t>16.4.19</t>
  </si>
  <si>
    <t>VF-4 - VD-a. Dimensiones: 0.306 * 1.92</t>
  </si>
  <si>
    <t>16.4.20</t>
  </si>
  <si>
    <t>VF-4 - VD-b. Dimensiones: 1.04 * 1.92</t>
  </si>
  <si>
    <t>16.4.21</t>
  </si>
  <si>
    <t>VF-4 - VD-c. Dimensiones: 0.28 * 1.21</t>
  </si>
  <si>
    <t>16.4.22</t>
  </si>
  <si>
    <t>VF-4 - VD-d. Dimensiones: 0.95 * 1.21</t>
  </si>
  <si>
    <t>16.4.23</t>
  </si>
  <si>
    <t>VF-4 - VD-m. Dimensiones: 0.19 * 0.58</t>
  </si>
  <si>
    <t>16.4.24</t>
  </si>
  <si>
    <t>VF-4 - VD-n. Dimensiones: 0.95 * 0.54</t>
  </si>
  <si>
    <t>16.4.25</t>
  </si>
  <si>
    <t>VF-4 - VD-o. Dimensiones: 0.66 * 0.54</t>
  </si>
  <si>
    <t>16.4.26</t>
  </si>
  <si>
    <t>VF-4 - VD-p. Dimensiones: 0.66 * 2.37</t>
  </si>
  <si>
    <t>16.4.27</t>
  </si>
  <si>
    <t>VF-5 - VD-a. Dimensiones: 0.306 * 1.92</t>
  </si>
  <si>
    <t>16.4.28</t>
  </si>
  <si>
    <t>VF-5 - VD-b. Dimensiones: 1.04 * 1.92</t>
  </si>
  <si>
    <t>16.4.29</t>
  </si>
  <si>
    <t>VF-5 - VD-q. Dimensiones: 0.30 * 0.42</t>
  </si>
  <si>
    <t>16.4.30</t>
  </si>
  <si>
    <t>VF-5 - VD-r. Dimensiones: 1.04 * 0.42</t>
  </si>
  <si>
    <t>16.5</t>
  </si>
  <si>
    <t>Persiana de ventilación en aluminio sistema 3831, Referencia ALN-315 alúmina, según detalle en planos</t>
  </si>
  <si>
    <t>16.5.1</t>
  </si>
  <si>
    <t>R1 - Dimensiones: 6.28 * 0.25, Ubicación: Fachada 3</t>
  </si>
  <si>
    <t>16.5.2</t>
  </si>
  <si>
    <t>R2 - Dimensiones: 0.70 * 0.42, Ubicación: Fachada 1</t>
  </si>
  <si>
    <t>16.5.3</t>
  </si>
  <si>
    <t>R3 - Dimensiones: 2.38 * 0.25, Ubicación: Salones insonorizados</t>
  </si>
  <si>
    <t>16.5.4</t>
  </si>
  <si>
    <t>R4 - Dimensiones: 2.55 * 0.25, Ubicación: Vestier</t>
  </si>
  <si>
    <t>16.5.5</t>
  </si>
  <si>
    <t>R5 - Dimensiones: 6.90 * 0.25, Ubicación: Fachada 3</t>
  </si>
  <si>
    <t>16.5.6</t>
  </si>
  <si>
    <t>R6 - Dimensiones: 7.70 * 0.32, Ubicación: Salones insonorizados</t>
  </si>
  <si>
    <t>16.5.7</t>
  </si>
  <si>
    <t>R7 - Dimensiones: 2.60 * 0.31, Ubicación: Salones de Ensayos</t>
  </si>
  <si>
    <t>16.5.8</t>
  </si>
  <si>
    <t>R8 - Dimensiones: 5.90 * 0.25, Ubicación: Vestieres</t>
  </si>
  <si>
    <t>16.5.9</t>
  </si>
  <si>
    <t>R9 - Dimensiones: 4.00 * 0.30, Ubicación: Portería 1</t>
  </si>
  <si>
    <t>16.5.10</t>
  </si>
  <si>
    <t>R10 - Dimensiones: 5.07 * 0.30, Ubicación: Administración</t>
  </si>
  <si>
    <t>16.5.11</t>
  </si>
  <si>
    <t>R11 - Dimensiones: 4.26 * 0.20, Ubicación: Administración</t>
  </si>
  <si>
    <t>16.5.12</t>
  </si>
  <si>
    <t>R12 - Dimensiones: 6.55 * 0.80, Ubicación: Administración</t>
  </si>
  <si>
    <t>16.5.13</t>
  </si>
  <si>
    <t>R13 - Dimensiones: 1.95 * 0.40, Ubicación: Cafetería</t>
  </si>
  <si>
    <t>16.5.14</t>
  </si>
  <si>
    <t>R14 - Dimensiones: 2.55 * 1.40, Ubicación: Vestier</t>
  </si>
  <si>
    <t>16.5.15</t>
  </si>
  <si>
    <t>R15 - Dimensiones: 1.95 * 1.40, Ubicación: Vestier</t>
  </si>
  <si>
    <t>16.5.16</t>
  </si>
  <si>
    <t>R16 - Dimensiones: 5.00 * 0.47, Ubicación: Fachada 2</t>
  </si>
  <si>
    <t>16.5.17</t>
  </si>
  <si>
    <t>R17 - Dimensiones: 1.39 * 0.47 + 1.89 * 0.47, Ubicación: Fachada 2 Portería</t>
  </si>
  <si>
    <t>16.5.18</t>
  </si>
  <si>
    <t>R18 - Dimensiones: 1.66 * 0.25, Ubicación: Salón de Artes</t>
  </si>
  <si>
    <t>16.5.19</t>
  </si>
  <si>
    <t>R19 - Dimensiones: 3.535 * 0.635, Ubicación: Fachada 2</t>
  </si>
  <si>
    <t>17</t>
  </si>
  <si>
    <t>PUERTAS (Según detalle en planos)</t>
  </si>
  <si>
    <t>17.1</t>
  </si>
  <si>
    <t>P-1, Puerta doble en aluminio con vidrio laminado 6 mm (3+3), incluye marco y barra antipánico cierre vertical en cada hoja. Dimensiones 2.65 * 2.30. Ubicación: Corredores piso 1. Puerta tipo A</t>
  </si>
  <si>
    <t>17.2</t>
  </si>
  <si>
    <t>P-2, Puerta doble en aluminio con vidrio laminado 6 mm (3+3), incluye marco y barra antipánico cierre vertical en cada hoja. Dimensiones 2.80 * 2.50. Ubicación: Fachada 1. Puerta tipo A</t>
  </si>
  <si>
    <t>17.3</t>
  </si>
  <si>
    <t>P-3, Puerta doble en aluminio con vidrio laminado 6 mm (3+3), incluye marco y barra antipánico cierre vertical en cada hoja. Dimensiones 2.60 * 2.00. Ubicación: Fachada 1. Puerta tipo A</t>
  </si>
  <si>
    <t>17.4</t>
  </si>
  <si>
    <t>P-4, Puerta en aluminio con vidrio laminado 6 mm (3+3), incluye marco y barra antipánico cierre vertical. Incluye fijo. Dimensiones 2.60 * 0.80. Fijo de 2.60 * 0.50. Ubicación: Foyer. Puerta tipo B</t>
  </si>
  <si>
    <t>17.5</t>
  </si>
  <si>
    <t>P-5, Puerta en aluminio con vidrio laminado 6 mm (3+3), incluye marco y barra antipánico cierre vertical. Dimensiones 2.30 * 1.30. Ubicación: Acceso Concha Acústica. Puerta tipo C</t>
  </si>
  <si>
    <t>17.6</t>
  </si>
  <si>
    <t>P-6, Puerta doble en lámina galvanizada cal. 16, insonorizada con vidrio laminado 14 mm (6+6+4) con aislamiento acústico STC, incluye marco y barra antipánico cierre vertical en las dos hojas. Dimensiones 3.00 * 2.50. Ubicación: Utilería. Puerta tipo D</t>
  </si>
  <si>
    <t>17.7</t>
  </si>
  <si>
    <t>P-7, Puerta doble en lámina galvanizada cal. 16, insonorizada con vidrio laminado 14 mm (6+6+4) con aislamiento acústico STC, incluye marco y barra antipánico cierre vertical  en las dos hojas. Dimensiones 2.60 * 2.50. Ubicación: Utilería. Puerta tipo D</t>
  </si>
  <si>
    <t>17.8</t>
  </si>
  <si>
    <t>P-8, Puerta doble en lámina galvanizada cal. 16, insonorizada con vidrio laminado 14 mm (6+6+4) con aislamiento acústico STC, incluye marco y barra antipánico cierre vertical. Dimensiones 2.60 * 0.80. Cuerpo fijo: 2.60 * 0.50 Ubicación: Salones insonorizados. Puerta tipo E</t>
  </si>
  <si>
    <t>17.9</t>
  </si>
  <si>
    <t>P-9, Puerta doble en aluminio con persiana, incluye marco y cerradura de seguridad schlage B360 cromado mate. Dimensiones 2.00 * 2.00. Ubicación: Depósito Sala de Expisición. Puerta tipo F</t>
  </si>
  <si>
    <t>17.10</t>
  </si>
  <si>
    <t>P-10, Puerta en aluminio con persiana, incluye marco y cerradura de seguridad schlage B360 cromado mate. Dimensiones 2.60 * 0.80. Ubicación: Batería de Baños y Portería 1. Puerta tipo G</t>
  </si>
  <si>
    <t>17.11</t>
  </si>
  <si>
    <t>P-11, Puerta en aluminio con persiana, incluye marco y cerradura de seguridad schlage B360 cromado mate. Dimensiones 2.60 * 0.90. Ubicación: Baño de Discapacitados, Baño Enfermería, Vestuario, Cuarto de Tableros. Puerta tipo G</t>
  </si>
  <si>
    <t>17.12</t>
  </si>
  <si>
    <t>P-12, Puerta en aluminio con persiana, incluye marco y cerradura de seguridad schlage B360 cromado mate. Dimensiones 2.60 * 1.00. Ubicación: Cuarto Eléctrico, Depósitos. Puerta tipo G</t>
  </si>
  <si>
    <t>17.13</t>
  </si>
  <si>
    <t>P-13, Puerta en aluminio con vidrio laminado 6 mm (3+3) sand blasting, parte inferior con persiana en aluminio, incluye marco y cerradura schlage cromado mate. Dimensiones 2.60 * 0.90. Ubicación: Portería 2, Camerinos, Enfermería. Puerta tipo H</t>
  </si>
  <si>
    <t>17.14</t>
  </si>
  <si>
    <t>P-14, Puerta en aluminio con vidrio laminado 6 mm (3+3) sand blasting, parte inferior con persiana en aluminio, incluye marco y cerradura schlage cromado mate. Dimensiones 2.60 * 1.10. Ubicación: Foyer. Puerta tipo H</t>
  </si>
  <si>
    <t>17.15</t>
  </si>
  <si>
    <t>P-15, Puerta sencilla en lámina galvanizada cal. 16, insonorizada con vidrio laminado 6 mm (3+3), incluye marco y barra antipánico cierre vertical. Dimensiones 2.20 * 1.00. Ubicación: Sala de Conferencias, Acceso Área de Grabación. Puerta tipo I</t>
  </si>
  <si>
    <t>17.16</t>
  </si>
  <si>
    <t>P-16, Puerta doble en lámina galvanizada cal. 16, insonorizada con vidrio laminado 6 mm (3+3), incluye marco y cerradura de seguridad schlage B360 cromado mate. Dimensiones 2.60 * 2.10. Ubicación: Taller de Arte. Puerta tipo J</t>
  </si>
  <si>
    <t>17.17</t>
  </si>
  <si>
    <t>P-17, Puerta en aluminio con vidrio laminado 6 mm (3+3), incluye marco y cerradura de seguridad schlage B360 cromado mate. Dimensiones 2.60 * 0.90. Ubicación: Administración, Sala de Trabajo. Puerta tipo K</t>
  </si>
  <si>
    <t>17.18</t>
  </si>
  <si>
    <t>P-18, Puerta doble en aluminio con persiana, incluye marco y cerradura de seguridad schlage B360 cromado mate. Dimensiones 2.40 * 1.20. Ubicación: Cuarto Aire piso 2. Puerta tipo F</t>
  </si>
  <si>
    <t>17.19</t>
  </si>
  <si>
    <t>P-19, Puerta en aluminio con persiana, incluye marco y cerradura de seguridad schlage B360 cromado mate. Dimensiones 2.33 * 0.90. Ubicación: Cafetería Concha. Puerta tipo G</t>
  </si>
  <si>
    <t>17.20</t>
  </si>
  <si>
    <t>P-20, Puerta doble en aluminio con persiana, incluye marco y cerradura de seguridad schlage B360 cromado mate. Dimensiones 2.33 * 1.60. Ubicación: Cafetería Concha. Puerta tipo F</t>
  </si>
  <si>
    <t>17.21</t>
  </si>
  <si>
    <t>P-21, Puerta en madera insonorizada, incluye marco y cerradura. Dimensiones 2.60 * 0.90. Ubicación: Emisora y Área de Grabación.</t>
  </si>
  <si>
    <t>17.22</t>
  </si>
  <si>
    <t>P-22, Puerta en madera, incluye marco y cerradura. Dimensiones 2.60 * 0.60. Ubicación: Depósito Emisora</t>
  </si>
  <si>
    <t>17.23</t>
  </si>
  <si>
    <t>P-23, Puerta en madera, incluye marco y cerradura. Dimensiones 2.60 * 0.70. Ubicación: Depósito Área de Grabación</t>
  </si>
  <si>
    <t>17.24</t>
  </si>
  <si>
    <t>P-24, Puerta en aluminio con vidrio laminado 6 mm (3+3), incluye marco y cerradura de seguridad schlage B360 cromado mate. Dimensiones 2.60 * 1.00. Ubicación: Emisora. Puerta tipo K</t>
  </si>
  <si>
    <t>17.25</t>
  </si>
  <si>
    <t>P-25, Puerta en aluminio con persiana, incluye marco y cerradura de seguridad schlage B360 cromado mate. Dimensiones 2.20 * 0.60. Ubicación: Depósitos, Baterías Sanitarias. Puerta tipo G</t>
  </si>
  <si>
    <t>17.26</t>
  </si>
  <si>
    <t>P-26, Puerta en aluminio con persiana, incluye marco y cerradura de seguridad schlage B360 cromado mate. Dimensiones 2.20 * 0.90. Ubicación: Baterías Sanitarias. Puerta tipo G</t>
  </si>
  <si>
    <t>17.27</t>
  </si>
  <si>
    <t>P-27, Puerta en aluminio con persiana, incluye marco y cerradura de seguridad schlage B360 cromado mate. Dimensiones 2.20 * 1.00 Ubicación: Baterías Sanitarias. Puerta tipo G</t>
  </si>
  <si>
    <t>18</t>
  </si>
  <si>
    <t>APARATOS SANITARIOS</t>
  </si>
  <si>
    <t>18.1</t>
  </si>
  <si>
    <t>Sanitario Erie E.P. de Corona completo con asiento, color blanco</t>
  </si>
  <si>
    <t>18.2</t>
  </si>
  <si>
    <t>Sanitario para discapacitados Erie E.P. de corona completo con asiento, color blanco</t>
  </si>
  <si>
    <t>18.3</t>
  </si>
  <si>
    <t>Sanitario de dos piezas alongado Aquajet blanco</t>
  </si>
  <si>
    <t>18.4</t>
  </si>
  <si>
    <t>Orinal Gotta E.P. de Corona completo, color blanco</t>
  </si>
  <si>
    <t>18.5</t>
  </si>
  <si>
    <t>Lavamanos de incrustar SAN LORENZO de corona color blanco, incluye mesón cerámico blanco de corona</t>
  </si>
  <si>
    <t>18.6</t>
  </si>
  <si>
    <t>Lavamanos Free de colgar para discapacitados cerámico blanco de corona</t>
  </si>
  <si>
    <t>18.7</t>
  </si>
  <si>
    <t>Ducha Balance de Presión de Corona con regadera antivandálica</t>
  </si>
  <si>
    <t>18.8</t>
  </si>
  <si>
    <t>Ducha Balance de Presión de Corona con regadera antivandálica y teleducha para discapacitados</t>
  </si>
  <si>
    <t>18.9</t>
  </si>
  <si>
    <t>Llave de manguera Poceta de aseo</t>
  </si>
  <si>
    <t>18.10</t>
  </si>
  <si>
    <t>Lavaplatos en acero inoxidable tipo socoda</t>
  </si>
  <si>
    <t>18.11</t>
  </si>
  <si>
    <t>Estufa elèctrica de cuatro puestos</t>
  </si>
  <si>
    <t>19</t>
  </si>
  <si>
    <t>GRIFERIAS Y ACCESORIOS</t>
  </si>
  <si>
    <t>19.1</t>
  </si>
  <si>
    <t>Grifería sanitaria antivandálica Alta Eficiencia de Corona con accesorios</t>
  </si>
  <si>
    <t>19.2</t>
  </si>
  <si>
    <t>Grifería lavamanos de mesa push antivandálica de Corona con accesorios</t>
  </si>
  <si>
    <t>19.3</t>
  </si>
  <si>
    <t>Grifería orinal antivandálica Alta Eficiencia de Corona con accesorios</t>
  </si>
  <si>
    <t>19.4</t>
  </si>
  <si>
    <t>Griferìa lavaplatos cuello de ganso.</t>
  </si>
  <si>
    <t>19.5</t>
  </si>
  <si>
    <t>Llave tipo jardín pesada 97720 cromo</t>
  </si>
  <si>
    <t>19.6</t>
  </si>
  <si>
    <t>Dispensador de jabón de AyA Ref:8-AA-640 (Duchas)</t>
  </si>
  <si>
    <t>19.7</t>
  </si>
  <si>
    <t>Dispensador de jabón de AyA Ref:8-AA-640 (Lavamanos)</t>
  </si>
  <si>
    <t>19.8</t>
  </si>
  <si>
    <t>Dispensador de papel higiénico en acero satinado marca AyA REF:8-AA-845</t>
  </si>
  <si>
    <t>19.9</t>
  </si>
  <si>
    <t>Protector de papel higiénico en acero satinado ref 8-AA-845 de accesorios y acabados</t>
  </si>
  <si>
    <t>19.10</t>
  </si>
  <si>
    <t>Ganchos metálicos</t>
  </si>
  <si>
    <t>19.11</t>
  </si>
  <si>
    <t>Toalleros metálicos</t>
  </si>
  <si>
    <t>19.12</t>
  </si>
  <si>
    <t>Rejilla con sosco Milenio 3 x 2</t>
  </si>
  <si>
    <t>19.13</t>
  </si>
  <si>
    <t>Barra de seguridad para discapacitados sanitarios de Accesorios y Acabados (AyA) Ref.8-AA-508, en acero inoxidable satinado, con tornillos escondidos.</t>
  </si>
  <si>
    <t xml:space="preserve">JGO
</t>
  </si>
  <si>
    <t>19.14</t>
  </si>
  <si>
    <t>Barra de seguridad para discapacitados duchas de Accesorios y Acabados (AyA) Ref.8-AA-508, en acero inoxidable satinado, con tornillos escondidos.</t>
  </si>
  <si>
    <t>19.15</t>
  </si>
  <si>
    <t>Caneca de sobreponer en la pared o división metálica en acero inoxidable  304 satinado ref.: 9-AA-700 de A&amp;A</t>
  </si>
  <si>
    <t>19.16</t>
  </si>
  <si>
    <t>Secador eléctrico para mano tipo manos libres ref. 1AA-1800SRAD de accesprios y acabados</t>
  </si>
  <si>
    <t>19.17</t>
  </si>
  <si>
    <t>Extractor de olores para baños pequeños con rejilla externa Ref.:10-AA-300</t>
  </si>
  <si>
    <t>19.18</t>
  </si>
  <si>
    <t>Rejilla de Aluminio 4"x3" con Sosco y Cúpula para Cubiertas</t>
  </si>
  <si>
    <t>19.19</t>
  </si>
  <si>
    <t>Tapa registro en acero inoxidable 304 satinado. Ref.: 9-AA-700 de A&amp;A</t>
  </si>
  <si>
    <t>20</t>
  </si>
  <si>
    <t>ILUMINACIÓN</t>
  </si>
  <si>
    <t>20.1</t>
  </si>
  <si>
    <t>Bala para fluorescente compacto. Tubo vertical. Aro exterior blanco. Reflector especular plateado. Un tubo fluorescente compacto 26w - 4 pines. 4100 Kelvin. Balasto electrónico 1X26W 120V/220V Multivoltaje. Encendido Programado. Dimensiones. D=14", h=18. Ubicación: Baños</t>
  </si>
  <si>
    <t>20.2</t>
  </si>
  <si>
    <t>Bala cerrada para fluorescente compacto. Tubo en posición horizontal. Aro exterior plano inyectado blanco. Reflector especular plateado. Cierre recedido con vidrio opalizado SIN DIBUJOS NI LOGOTIPOS. Porta sockets con sistema disipador de calor. 1 tubo fluorescente compacto 4 pines. 32W -3500 Kelvin. Balasto electrónico 1X32W - Multivoltaje  120V/220V. Dimensiones: d=22, h=18. Ubicación: Sala de exposiciones, circulaciones</t>
  </si>
  <si>
    <t>20.3</t>
  </si>
  <si>
    <t>Bala cerrada para fluorescente compacto. Tubo en posición horizontal. Aro exterior plano inyectado blanco. Reflector especular plateado. Cierre recedido con vidrio opalizado SIN DIBUJOS NI LOGOTIPOS. Porta sockets con sistema disipador de calor. 1 tubo fluorescente compacto 4 pines. 32W -3500 Kelvin. Balasto electrónico 2X32W - Multivoltaje  120V/220V. Dimensiones: d=22, h=18. Ubicación: Foyer</t>
  </si>
  <si>
    <t>20.4</t>
  </si>
  <si>
    <t>Bala de empotrar con bombilla giratoria. Bombilla halógena R111 60W- Apertura 40º - 3000 Kelvin. Balasto electrónico 120V-Homologación UL y/o CE . Dimensiones: d= 16, h= 10. Ubicación: Hall acceso</t>
  </si>
  <si>
    <t>20.5</t>
  </si>
  <si>
    <t>Bala fija cerrada. Hermeticidad IP 44. Aro externo en aluminio inyectado.acabado con pintura electroestática. Cierre vidrio templado. Bombilla MR16 - 7W  LEDS - 3000 Kelvin - 12V - Apertura 24º. Dimensiones: d=8, h=10. Ubicación: Duchas</t>
  </si>
  <si>
    <t>20.6</t>
  </si>
  <si>
    <t>Bala orientable para empotrar. Aro exterior inyectado en aluminio. Bombilla MR16 - 20W LEDS - 3500 Kelvin - 12V - Apertura 24º. Transformador electrónico 12V-120V. Dimensiones: d=15, h= 15. Ubicación: Sala de conferencias 1, Sala de conferencias 2</t>
  </si>
  <si>
    <t>20.7</t>
  </si>
  <si>
    <t>Luminaria fluorescente para empotrar. Cuerpo en aluminio extruido. Cierre acrílico opalizado. Translucidez &gt; 80%. Tubo fluorescente T5 28W - 3500 Kelvin. Balasto electrónico 1x28W - 120 V/220V. Multivoltaje. Encendido programado. Dimensiones: A=10, L=120, h=8. Ubicación: Baños</t>
  </si>
  <si>
    <t>20.8</t>
  </si>
  <si>
    <t>Luminaria fluorescente para empotrar. Cuerpo en aluminio extruido. Cierre acrílico opalizado. Translucidez &gt; 80%. Tubo fluorescente T5 28W - 3500 Kelvin. Balasto electrónico 2x28W - 120 V/220V. Multivoltaje. Encendido programado. Dimensiones: A=10, L=120, h=8. Ubicación: Administración</t>
  </si>
  <si>
    <t>20.9</t>
  </si>
  <si>
    <t>Luminaria fluorescente para empotrar. Cuerpo en aluminio extruido. Cierre acrílico opalizado. Translucidez &gt; 80%. Tubo fluorescente T5 28W - 3500 Kelvin. Tubos traslapados. Balasto electrónico 2x28W - 120V/220V. Multivoltaje. Encendido programado. Dimensiones: A=10, L=240, h=8. Ubicación: Baños, Circulación, Emisora, Sala de Grabación, Sala de trabajo</t>
  </si>
  <si>
    <t>20.10</t>
  </si>
  <si>
    <t>Luminaria fluorescente para empotrar. Cuerpo en aluminio extruido. Cierre acrílico opalizado. Translucidez &gt; 80%. Tubo fluorescente T5 28W - 3500 Kelvin. Tubos traslapados. 3 Balastos electrónicos 2x28W - 120V/220V. Multivoltaje. Encendido programado. Dimensiones: A=10, L=360, h=8. Ubicación: Sala de Conferencias 1, Sala de Conferencias 2</t>
  </si>
  <si>
    <t>20.11</t>
  </si>
  <si>
    <t>Luminaria de empotrar en cielo. Distribucion de luz Directa-Indirecta. Refractor en acrílico opalizado o estriado. Tubos fluorescentes T5 de 28W - ECOLÓGICO 4100 Kelvin. Balasto electrónico para T5 2x28W - Multivoltaje 120V/220V. Encendido Programado. Dimensiones: A=60, L=120, H=13. Ubicación: Camerinos hombres, Camerinos mujeres</t>
  </si>
  <si>
    <t>20.12</t>
  </si>
  <si>
    <t>Riel eléctrico para sobreponer. Perfil de aluminio. Acabado con pintura epóxica blanca. Conductor con 2 circuitos. Tramos ajustables de 3.0 metros lineales. Accesorios para empalmes en tramos rectos. Acometidas en extremo del riel. Dimensiones: L=3. Ubicación: Hall acceso, Sala de Exposiciones</t>
  </si>
  <si>
    <t>20.13</t>
  </si>
  <si>
    <t>Reflector para acople en riel eléctrico: orientable y con transformador incorporado. Carcaza en aluminio inyectado. Bombilla Metal Halide Cerámico- 35W -120V. Aperturas 12º -  40º - 3000 Kelvin. Dimensiones: D=16, H=15. Ubicación: Hall acceso, Sala de Exposiciones</t>
  </si>
  <si>
    <t>20.14</t>
  </si>
  <si>
    <t>Regleta cerrada de sobreponer. Difusor acrílico estriado termoformado. Un tubo fluorescente T5 28W - 3500 Kelvin. ECOLÓGICO. Balasto electrónico de tarjeta 1x28W -120V/220V Multivoltaje. Dimensiones: A=2, L=120, H=4. Ubicación: Espejos camerino hombres, Espejos camerino mujeres</t>
  </si>
  <si>
    <t>20.15</t>
  </si>
  <si>
    <t>Luminaria para sobreponer hermética. Cuerpo en fibra de vidrio. Cierre policarbonato estriado. Fluorescente T5 28W - 4100 Kelvin. Balasto electrónico 2x28W - 120V/220V. Multivoltaje. Dimensiones: A=15, D=120, H=12. Ubicación: Cuartos Técnicos, Depósitos, Cuarto de Sonido</t>
  </si>
  <si>
    <t>20.16</t>
  </si>
  <si>
    <t>Luminaria de sobreponer para iluminación directa. Cuerpo en perfil de aluminio. Color a definir. Cierre acrílico opalizado. Translucidez &gt; 80%. Tubo fluorescente T5 28W - 3500K ecológico. Balasto electrónico 1x28W - 120V/220V Multivoltaje. Dimensiones: A= 10, L=120, H= 12. Ubicación: Baños</t>
  </si>
  <si>
    <t>20.17</t>
  </si>
  <si>
    <t>Luminaria de sobreponer para iluminación directa. Cuerpo en perfil de aluminio. Color a definir. Cierre acrílico opalizado. Translucidez &gt; 80%. Tubo fluorescente T5 28W - 3500K ecológico. Balasto electrónico 2x28W - 120V/220V Multivoltaje. Dimensiones: A= 10, L=240, H= 12. Ubicación: Baños</t>
  </si>
  <si>
    <t>20.18</t>
  </si>
  <si>
    <t>Luminaria de sobreponer para iluminación directa. Cuerpo en perfil de aluminio. Color a definir. Cierre acrílico opalizado. Translucidez &gt; 80%. Tubo fluorescente T5 51W - 3500Kelvin. Tubos Traslapados. Balasto electrónico ATENUABLE 2x51W - Multivoltaje.Encendido programado. Dimensiones: A= 10, L=240, H= 12. Ubicación: Taller de Arte</t>
  </si>
  <si>
    <t>20.19</t>
  </si>
  <si>
    <t>Luminaria de sobreponer para iluminación directa. Cuerpo en perfil de aluminio. Color a definir. Cierre acrílico opalizado. Translucidez &gt; 80%. Tubo fluorescente T5 51W - 3500Kelvin. Tubos Traslapados. Balasto electrónico ATENUABLE 4x51W - Multivoltaje.Encendido programado. Dimensiones: A= 10, L=240, H= 12. Ubicación: Taller de Arte</t>
  </si>
  <si>
    <t>20.20</t>
  </si>
  <si>
    <t>Luminaria industrial  tipo HI-BAY para suspender o sobreponer. Reflector interno en aluminio especular. Distribución de luz semi-abierta. Cierre en metacrilato opalizado. Tubo fluorescente T5 de 51W - 4100 Kelvin. ECOLÓGICOS. Balasto electrónico ATENUABLE para T5 2x51W- 120V/220V Multivoltaje. Dimensiones: A=30, L=120, H=12. Ubicación: Salón insonorizado 1, Salón insonorizado 2, Salón insonorizado 3</t>
  </si>
  <si>
    <t>20.21</t>
  </si>
  <si>
    <t>Luminaria industrial  tipo HI-BAY para suspender o sobreponer. Reflector interno en aluminio especular. Distribución de luz semi-abierta. Cierre en metacrilato opalizado. Tubo fluorescente T5 de 51W - 4100 Kelvin. ECOLÓGICOS. Balasto electrónico ATENUABLE para T5 4x51W- 120V/220V Multivoltaje. Dimensiones: A=30, L=120, H=13. Ubicación: Salón de ensayo de teatro y danza</t>
  </si>
  <si>
    <t>20.22</t>
  </si>
  <si>
    <t>Aplique decorativo de techo o pared , hermeticidad IP40. Difusor vidrio opalizado o termoplástico opalizado. Bombilla fluorescente compacta 4 pines 1x26W - Color 3500 Kelvin. Balasto electrónico incorporado. Capacidad para incluir balasto bateria. Dimensiones: D=50, H=15. Ubicación: Escaleraqs, tienda</t>
  </si>
  <si>
    <t>20.23</t>
  </si>
  <si>
    <t>Bala para empotrar en muro o piso antivandálica. Hermeticidad IP66. Aro exterior plano en acero o aluminio anodizado sin tornillos a la vista. Cierre en vidrio opalizado. LED 7W. LEDS. MONOCOLOR - ALTA INTENSIDAD. - COLOR A DEFINIR. Fuente integrada 120V. Dimensiones: D=8, H=10. Ubicación: Rampa, Escalera sexteriores</t>
  </si>
  <si>
    <t>20.24</t>
  </si>
  <si>
    <t>Cilindro para descolgar con bala fija abierta. Dos bombillos fluorescentes compactos 4 pines. 2x42W -4100 Kelvin. Balasto electrónico 120V/220V Multivoltaje. Encendido Programado. Dimensiones: D=25, H=40. Ubicación: Cubierta Escenario</t>
  </si>
  <si>
    <t>20.25</t>
  </si>
  <si>
    <t>Modulo de LEDS alta intensidad. Tecnología RGB para cambio de color. Montaje de sobreponer orientable. Longitud 90cms. Consumo máximo 50W. Fuentes de alimentación con transformador incorporado para 120V/220V. Ubicación: A=6, L=90,.H=4. Ubicación: Iluminación fachada escenario</t>
  </si>
  <si>
    <t>20.26</t>
  </si>
  <si>
    <t>Modulo de LEDS alta intensidad. Tecnología RGB para cambio de color. Montaje de sobreponer orientable. Longitud 120cms. Consumo máximo 70W. Fuentes de alimentación con transformador incorporado para 120V/220V. Ubicación: A=6, L=120,.H=4. Ubicación: Exterior escenario</t>
  </si>
  <si>
    <t>20.27</t>
  </si>
  <si>
    <t>Emergencia. Balasto batería autonomía de funcionamiento 90 minutos. Testigo de operación y carga batería 120V/220V. Operación con tubo fluorescente compacto de 26W hasta 42W. Norma NFPA 101-Homologación UL y/o CE. Ubicación: Rutas de evacuación, fluorescentes compactas</t>
  </si>
  <si>
    <t>20.28</t>
  </si>
  <si>
    <t>Emergencia. Balasto batería autonomía de funcionamiento 90 minutos. Testigo de operación y carga batería 120V/220V. Operación con tubo fluorescente T5 de 28W. Norma NFPA 101-Homologación UL y/o CE. Ubicación: Rutas de evacuación, Fluorescentes lineales</t>
  </si>
  <si>
    <t>20.29</t>
  </si>
  <si>
    <t>Emergencia. Balasto batería autonomía de funcionamiento 90 minutos. Testigo de operación y carga batería 120V/220V. Operación con bombilla halógena 60W. Norma NFPA 101-Homologación UL y/o CE. Ubicación: Rutas de evacuación, Halógenas</t>
  </si>
  <si>
    <t>21</t>
  </si>
  <si>
    <t>PINTURA</t>
  </si>
  <si>
    <t>21.1</t>
  </si>
  <si>
    <t>Estuco y pintura acrìlica tres manos tipo Viniltex Pintuco Incluye filos y dilataciones, A&gt;0.60 ml</t>
  </si>
  <si>
    <t>21.2</t>
  </si>
  <si>
    <t>Estuco y pintura acrìlica tres manos tipo Viniltex Pintuco Incluye filos y dilataciones, A&lt;0.60 ml</t>
  </si>
  <si>
    <t>21.3</t>
  </si>
  <si>
    <t xml:space="preserve">Vinilo bajo placa lisa o cielo raso, tres manos                                                                   </t>
  </si>
  <si>
    <t>21.4</t>
  </si>
  <si>
    <t>Pintura acrìlica tres manos tipo Viniltex Pintuco Incluye filos y dilataciones, A&gt;0.60 ml</t>
  </si>
  <si>
    <t>21.5</t>
  </si>
  <si>
    <t>Pintura acrìlica tres manos tipo Viniltex Pintuco Incluye filos y dilataciones, A&lt;0.60 ml</t>
  </si>
  <si>
    <t>22</t>
  </si>
  <si>
    <t>ESPEJOS</t>
  </si>
  <si>
    <t>22.1</t>
  </si>
  <si>
    <t>Espejo cristal flotado 6 mm, biselado empotrado</t>
  </si>
  <si>
    <t>23</t>
  </si>
  <si>
    <t>INSTALACIONES HIDROSANITARIAS</t>
  </si>
  <si>
    <t>23.1</t>
  </si>
  <si>
    <t>ACOMETIDA</t>
  </si>
  <si>
    <t>23.1.1</t>
  </si>
  <si>
    <t>CONEXIÓN A RED EXISTENTE</t>
  </si>
  <si>
    <t>23.1.2</t>
  </si>
  <si>
    <t xml:space="preserve">TUBERIA PVC.P </t>
  </si>
  <si>
    <t>1"</t>
  </si>
  <si>
    <t>23.1.3</t>
  </si>
  <si>
    <t>ACCESORIO PVC.P</t>
  </si>
  <si>
    <t>23.1.4</t>
  </si>
  <si>
    <t>TUBERIA HG</t>
  </si>
  <si>
    <t>23.1.5</t>
  </si>
  <si>
    <t>ACCESORIO HG</t>
  </si>
  <si>
    <t>23.1.6</t>
  </si>
  <si>
    <t>FLOTADOR MECANICO</t>
  </si>
  <si>
    <t>23.1.7</t>
  </si>
  <si>
    <t>REGISTRO PASO DIRECTO</t>
  </si>
  <si>
    <t>23.1.8</t>
  </si>
  <si>
    <t>REGISTRO DE CORTE</t>
  </si>
  <si>
    <t>23.1.9</t>
  </si>
  <si>
    <t>CHEQUE</t>
  </si>
  <si>
    <t>23.1.10</t>
  </si>
  <si>
    <t>MANOMETRO CARATULA</t>
  </si>
  <si>
    <t>2"</t>
  </si>
  <si>
    <t>23.1.11</t>
  </si>
  <si>
    <t xml:space="preserve">MEDIDOR </t>
  </si>
  <si>
    <t>23.1.12</t>
  </si>
  <si>
    <t>CAJA PARA MEDIDOR</t>
  </si>
  <si>
    <t>23.2</t>
  </si>
  <si>
    <t>CUARTO DE BOMBAS AGUA POTABLE</t>
  </si>
  <si>
    <t>23.2.1</t>
  </si>
  <si>
    <t>4"</t>
  </si>
  <si>
    <t>23.2.2</t>
  </si>
  <si>
    <t>23.2.3</t>
  </si>
  <si>
    <t>3"</t>
  </si>
  <si>
    <t>23.2.4</t>
  </si>
  <si>
    <t>23.2.5</t>
  </si>
  <si>
    <t>1.1/2"</t>
  </si>
  <si>
    <t>23.2.6</t>
  </si>
  <si>
    <t>23.2.7</t>
  </si>
  <si>
    <t>1/2"</t>
  </si>
  <si>
    <t>23.2.8</t>
  </si>
  <si>
    <t>23.2.9</t>
  </si>
  <si>
    <t>23.2.10</t>
  </si>
  <si>
    <t>23.2.11</t>
  </si>
  <si>
    <t>23.2.12</t>
  </si>
  <si>
    <t>23.2.13</t>
  </si>
  <si>
    <t>CHEQUE PERFORADO</t>
  </si>
  <si>
    <t>23.2.14</t>
  </si>
  <si>
    <t>UNION FLEXIBLE TIPO BORRACHA</t>
  </si>
  <si>
    <t>23.2.15</t>
  </si>
  <si>
    <t>COPA EXCENTRICA</t>
  </si>
  <si>
    <t>3*2"</t>
  </si>
  <si>
    <t>23.2.16</t>
  </si>
  <si>
    <t>COPA CONCENTRICA</t>
  </si>
  <si>
    <t>23.2.17</t>
  </si>
  <si>
    <t>BRIDA ACERO ROSCAR</t>
  </si>
  <si>
    <t>23.2.18</t>
  </si>
  <si>
    <t>VALVULA REGULADORA DE PRESION</t>
  </si>
  <si>
    <t>23.2.19</t>
  </si>
  <si>
    <t>VALVULA DE PIE CON COLADERA</t>
  </si>
  <si>
    <t>23.2.20</t>
  </si>
  <si>
    <t>MANOMETRO CARATULA 2"</t>
  </si>
  <si>
    <t>23.2.21</t>
  </si>
  <si>
    <t>MONTAJE BOMBAS CENTRIFUGAS</t>
  </si>
  <si>
    <t>23.2.22</t>
  </si>
  <si>
    <t>MONTAJE TANQUE HIDROACUMULADOR</t>
  </si>
  <si>
    <t>23.3</t>
  </si>
  <si>
    <t>DISTRIBUCION INTERIOR DE AGUA FRIA PRESION</t>
  </si>
  <si>
    <t>23.3.1</t>
  </si>
  <si>
    <t>TUBERIA PVC.P</t>
  </si>
  <si>
    <t>23.3.2</t>
  </si>
  <si>
    <t>23.3.3</t>
  </si>
  <si>
    <t>ABRAZADERA</t>
  </si>
  <si>
    <t>23.3.4</t>
  </si>
  <si>
    <t>2.1/2"</t>
  </si>
  <si>
    <t>23.3.5</t>
  </si>
  <si>
    <t>23.3.6</t>
  </si>
  <si>
    <t>23.3.7</t>
  </si>
  <si>
    <t>23.3.8</t>
  </si>
  <si>
    <t>23.3.9</t>
  </si>
  <si>
    <t>23.3.10</t>
  </si>
  <si>
    <t>23.3.11</t>
  </si>
  <si>
    <t>23.3.12</t>
  </si>
  <si>
    <t>23.3.13</t>
  </si>
  <si>
    <t>1.1/4"</t>
  </si>
  <si>
    <t>23.3.14</t>
  </si>
  <si>
    <t>23.3.15</t>
  </si>
  <si>
    <t>23.3.16</t>
  </si>
  <si>
    <t>23.3.17</t>
  </si>
  <si>
    <t>23.3.18</t>
  </si>
  <si>
    <t>23.3.19</t>
  </si>
  <si>
    <t>3/4"</t>
  </si>
  <si>
    <t>23.3.20</t>
  </si>
  <si>
    <t>23.3.21</t>
  </si>
  <si>
    <t>23.3.22</t>
  </si>
  <si>
    <t>23.3.23</t>
  </si>
  <si>
    <t>23.3.24</t>
  </si>
  <si>
    <t>23.3.25</t>
  </si>
  <si>
    <t>23.3.26</t>
  </si>
  <si>
    <t>23.3.27</t>
  </si>
  <si>
    <t>23.3.28</t>
  </si>
  <si>
    <t>23.3.29</t>
  </si>
  <si>
    <t>23.3.30</t>
  </si>
  <si>
    <t>LLAVE MANGUERA</t>
  </si>
  <si>
    <t>23.4</t>
  </si>
  <si>
    <t>PUNTOS HIDRAULICOS DE AGUA FRIA PRESION</t>
  </si>
  <si>
    <t>23.4.1</t>
  </si>
  <si>
    <t>SANITARIO FLUXOMETRO</t>
  </si>
  <si>
    <t>23.4.2</t>
  </si>
  <si>
    <t>SANITARIO TANQUE</t>
  </si>
  <si>
    <t>23.4.3</t>
  </si>
  <si>
    <t>LAVAMANOS</t>
  </si>
  <si>
    <t>23.4.4</t>
  </si>
  <si>
    <t>ORINAL FLUXOMETRO</t>
  </si>
  <si>
    <t>23.4.5</t>
  </si>
  <si>
    <t>DUCHA</t>
  </si>
  <si>
    <t>23.4.6</t>
  </si>
  <si>
    <t>POCETA DE ASEO</t>
  </si>
  <si>
    <t>23.4.7</t>
  </si>
  <si>
    <t>CALENTADORES</t>
  </si>
  <si>
    <t>23.4.8</t>
  </si>
  <si>
    <t>LAVAPLATOS</t>
  </si>
  <si>
    <t>23.4.9</t>
  </si>
  <si>
    <t>23.5</t>
  </si>
  <si>
    <t>PUNTOS HIDRAULICOS DE AGUA CALIENTE</t>
  </si>
  <si>
    <t>23.5.1</t>
  </si>
  <si>
    <t>23.5.2</t>
  </si>
  <si>
    <t>23.6</t>
  </si>
  <si>
    <t>RED GENERAL AGUA CALIENTE</t>
  </si>
  <si>
    <t>23.6.1</t>
  </si>
  <si>
    <t>TUBERIA CPVC</t>
  </si>
  <si>
    <t>23.6.2</t>
  </si>
  <si>
    <t>ACCESORIO CPVC</t>
  </si>
  <si>
    <t>23.6.3</t>
  </si>
  <si>
    <t>23.7</t>
  </si>
  <si>
    <t>MONTAJE DE APARATOS</t>
  </si>
  <si>
    <t>23.7.1</t>
  </si>
  <si>
    <t>23.7.2</t>
  </si>
  <si>
    <t>23.7.3</t>
  </si>
  <si>
    <t>23.7.4</t>
  </si>
  <si>
    <t>23.7.5</t>
  </si>
  <si>
    <t>23.7.6</t>
  </si>
  <si>
    <t>23.7.7</t>
  </si>
  <si>
    <t>CALENTADORES DE PASO ELECTRICOS</t>
  </si>
  <si>
    <t>23.7.8</t>
  </si>
  <si>
    <t>23.7.9</t>
  </si>
  <si>
    <t>LLAVE MANGUERAS</t>
  </si>
  <si>
    <t>23.7.10</t>
  </si>
  <si>
    <t>BOMBAS CENTRIFUGAS</t>
  </si>
  <si>
    <t>23.7.11</t>
  </si>
  <si>
    <t>TANQUE HIDROACUMULADOR</t>
  </si>
  <si>
    <t>23.7.12</t>
  </si>
  <si>
    <t>MEDIDOR</t>
  </si>
  <si>
    <t>23.8</t>
  </si>
  <si>
    <t>SALIDAS SANITARIAS</t>
  </si>
  <si>
    <t>23.8.1</t>
  </si>
  <si>
    <t>23.8.2</t>
  </si>
  <si>
    <t>23.8.3</t>
  </si>
  <si>
    <t>23.8.4</t>
  </si>
  <si>
    <t>23.8.5</t>
  </si>
  <si>
    <t>23.8.6</t>
  </si>
  <si>
    <t>23.8.7</t>
  </si>
  <si>
    <t>POSETA DE ASEO</t>
  </si>
  <si>
    <t>23.8.8</t>
  </si>
  <si>
    <t>SIFON</t>
  </si>
  <si>
    <t>23.8.9</t>
  </si>
  <si>
    <t>23.8.10</t>
  </si>
  <si>
    <t>23.9</t>
  </si>
  <si>
    <t>RED GENERAL DE DESAGÜES AGUAS RESIDUALES Y AGUAS LLUVIAS</t>
  </si>
  <si>
    <t>23.9.1</t>
  </si>
  <si>
    <t xml:space="preserve">TUBERIA CONCRETO </t>
  </si>
  <si>
    <t>27"</t>
  </si>
  <si>
    <t>23.9.2</t>
  </si>
  <si>
    <t>TUBERIA PVC ALC.</t>
  </si>
  <si>
    <t>12"</t>
  </si>
  <si>
    <t>23.9.3</t>
  </si>
  <si>
    <t>TUBERIA PVC.S</t>
  </si>
  <si>
    <t>6"</t>
  </si>
  <si>
    <t>23.9.4</t>
  </si>
  <si>
    <t>8"</t>
  </si>
  <si>
    <t>ML</t>
  </si>
  <si>
    <t>23.9.5</t>
  </si>
  <si>
    <t>ACCESORIO PVC.S</t>
  </si>
  <si>
    <t>23.9.6</t>
  </si>
  <si>
    <t>23.9.7</t>
  </si>
  <si>
    <t>23.9.8</t>
  </si>
  <si>
    <t>23.9.9</t>
  </si>
  <si>
    <t>23.9.10</t>
  </si>
  <si>
    <t>23.9.11</t>
  </si>
  <si>
    <t>23.9.12</t>
  </si>
  <si>
    <t>23.9.13</t>
  </si>
  <si>
    <t>23.9.14</t>
  </si>
  <si>
    <t>23.9.15</t>
  </si>
  <si>
    <t>23.9.16</t>
  </si>
  <si>
    <t>TUBERIA PVC.L</t>
  </si>
  <si>
    <t>23.9.17</t>
  </si>
  <si>
    <t>VALVULA TIPO MINIVENT</t>
  </si>
  <si>
    <t>23.10</t>
  </si>
  <si>
    <t>MOVIMIENTO DE TIERRAS</t>
  </si>
  <si>
    <t>23.10.1</t>
  </si>
  <si>
    <t>EXCAVACION EN MATERIAL COMUN</t>
  </si>
  <si>
    <t>23.10.2</t>
  </si>
  <si>
    <t>RELLENO CON MATERIAL SELECCIONADO</t>
  </si>
  <si>
    <t>23.10.3</t>
  </si>
  <si>
    <t>23.11</t>
  </si>
  <si>
    <t>CONSTRUCCIONES EN MAMPOSTERIA Y CONCRETO</t>
  </si>
  <si>
    <t>23.11.1</t>
  </si>
  <si>
    <t>CAJA DE INSPECCION</t>
  </si>
  <si>
    <t>0.6*0.6</t>
  </si>
  <si>
    <t>23.11.2</t>
  </si>
  <si>
    <t>0.8*0.8</t>
  </si>
  <si>
    <t>23.11.3</t>
  </si>
  <si>
    <t>TRAMPA DE GRASAS</t>
  </si>
  <si>
    <t>23.11.4</t>
  </si>
  <si>
    <t>POZO DE INSPECCION</t>
  </si>
  <si>
    <t>23.11.5</t>
  </si>
  <si>
    <t>CABEZAL DE ENTREGA A LAGO</t>
  </si>
  <si>
    <t>23.12</t>
  </si>
  <si>
    <t>EQUIPOS</t>
  </si>
  <si>
    <t>23.12.1</t>
  </si>
  <si>
    <t>EQUIPO DE PRESION AGUA POTABLE</t>
  </si>
  <si>
    <t>23.13</t>
  </si>
  <si>
    <t>VARIOS</t>
  </si>
  <si>
    <t>23.13.1</t>
  </si>
  <si>
    <t>DESINFECCION SISTEMA</t>
  </si>
  <si>
    <t>23.13.2</t>
  </si>
  <si>
    <t>LAVADO TANQUE</t>
  </si>
  <si>
    <t>23.13.3</t>
  </si>
  <si>
    <t>ELABORACION PLANOS RECORD</t>
  </si>
  <si>
    <t>23.13.4</t>
  </si>
  <si>
    <t>ELABORACION MANUAL DE OPERACIÓN Y MANTENIMIENTO</t>
  </si>
  <si>
    <t>24</t>
  </si>
  <si>
    <t>RED DE INCENDIO</t>
  </si>
  <si>
    <t>24.1</t>
  </si>
  <si>
    <t>CUARTO INCENDIO</t>
  </si>
  <si>
    <t>24.1.1</t>
  </si>
  <si>
    <t>TUBERIA ACERO RANURADO</t>
  </si>
  <si>
    <t>24.1.2</t>
  </si>
  <si>
    <t>ACCESORIOS ACERO RANURADO</t>
  </si>
  <si>
    <t>24.1.3</t>
  </si>
  <si>
    <t>24.1.4</t>
  </si>
  <si>
    <t>24.1.5</t>
  </si>
  <si>
    <t>24.1.6</t>
  </si>
  <si>
    <t>24.1.7</t>
  </si>
  <si>
    <t>21/2"</t>
  </si>
  <si>
    <t>24.1.8</t>
  </si>
  <si>
    <t>24.1.9</t>
  </si>
  <si>
    <t>TUBERIA ACERO ROSCADO</t>
  </si>
  <si>
    <t>1 1/2"</t>
  </si>
  <si>
    <t>24.1.10</t>
  </si>
  <si>
    <t>ACCESORIOS ACERO ROSCADO</t>
  </si>
  <si>
    <t>24.1.11</t>
  </si>
  <si>
    <t>SOPORTE DE 4 VIAS</t>
  </si>
  <si>
    <t>24.1.12</t>
  </si>
  <si>
    <t>SOPORTE SENCILLO</t>
  </si>
  <si>
    <t>24.1.13</t>
  </si>
  <si>
    <t>24.1.14</t>
  </si>
  <si>
    <t>24.1.15</t>
  </si>
  <si>
    <t>2 1/2"</t>
  </si>
  <si>
    <t>24.1.16</t>
  </si>
  <si>
    <t>NIPLE ACERO *10 cm</t>
  </si>
  <si>
    <t>24.1.17</t>
  </si>
  <si>
    <t>24.1.18</t>
  </si>
  <si>
    <t>TAPON HEMBRA</t>
  </si>
  <si>
    <t>24.1.19</t>
  </si>
  <si>
    <t>24.1.20</t>
  </si>
  <si>
    <t>VALVULA ALIVIO</t>
  </si>
  <si>
    <t>24.1.21</t>
  </si>
  <si>
    <t>REGISTRO BOLA</t>
  </si>
  <si>
    <t>24.1.22</t>
  </si>
  <si>
    <t>VALVULA MARIPOSA CON SUPERVISOR</t>
  </si>
  <si>
    <t>24.1.23</t>
  </si>
  <si>
    <t xml:space="preserve">CHEQUE AMORTIGUADO </t>
  </si>
  <si>
    <t>24.1.24</t>
  </si>
  <si>
    <t>24.1.25</t>
  </si>
  <si>
    <t>24.1.26</t>
  </si>
  <si>
    <t>MANOMETRO</t>
  </si>
  <si>
    <t>24.1.27</t>
  </si>
  <si>
    <t>JUNTAS DE ESPACION BORRACHAS</t>
  </si>
  <si>
    <t>24.1.28</t>
  </si>
  <si>
    <t xml:space="preserve">BRIDAS </t>
  </si>
  <si>
    <t>24.1.29</t>
  </si>
  <si>
    <t>4"*2"</t>
  </si>
  <si>
    <t>24.1.30</t>
  </si>
  <si>
    <t>3"*2"</t>
  </si>
  <si>
    <t>24.1.31</t>
  </si>
  <si>
    <t>24.1.32</t>
  </si>
  <si>
    <t>24.1.33</t>
  </si>
  <si>
    <t xml:space="preserve">VALVULA DE PIE </t>
  </si>
  <si>
    <t>24.1.34</t>
  </si>
  <si>
    <t>24.2</t>
  </si>
  <si>
    <t>RED DE DISTRIBUCION GENERAL CONTRA INCENDIO ROCIADORES Y BOCA TOMAS</t>
  </si>
  <si>
    <t>Se toma la red desde la salida del cuarto de bombas hasta los puntos hidraulicos de cada rociador automatico.</t>
  </si>
  <si>
    <t>24.2.1</t>
  </si>
  <si>
    <t>24.2.2</t>
  </si>
  <si>
    <t>24.2.3</t>
  </si>
  <si>
    <t>SENSORA DE FLUJO</t>
  </si>
  <si>
    <t>24.2.4</t>
  </si>
  <si>
    <t>24.2.5</t>
  </si>
  <si>
    <t>24.2.6</t>
  </si>
  <si>
    <t>24.2.7</t>
  </si>
  <si>
    <t xml:space="preserve">VALVULA PARA DRENAJE </t>
  </si>
  <si>
    <t>1 "</t>
  </si>
  <si>
    <t>24.2.8</t>
  </si>
  <si>
    <t xml:space="preserve">CHEQUE PARA DRENAJE </t>
  </si>
  <si>
    <t>24.2.9</t>
  </si>
  <si>
    <t>MANOMETRO Y VISOR</t>
  </si>
  <si>
    <t>24.2.10</t>
  </si>
  <si>
    <t xml:space="preserve">REGISTRO BOLA </t>
  </si>
  <si>
    <t>24.2.11</t>
  </si>
  <si>
    <t>TUBERIA PVC-UM</t>
  </si>
  <si>
    <t>24.2.12</t>
  </si>
  <si>
    <t>ACCESORIOS PVC-UM</t>
  </si>
  <si>
    <t>24.2.13</t>
  </si>
  <si>
    <t>ANCLAJES PARA ACCESORIOS</t>
  </si>
  <si>
    <t>24.2.14</t>
  </si>
  <si>
    <t>24.2.15</t>
  </si>
  <si>
    <t>24.2.16</t>
  </si>
  <si>
    <t>24.2.17</t>
  </si>
  <si>
    <t>24.2.18</t>
  </si>
  <si>
    <t>COPLING</t>
  </si>
  <si>
    <t>24.2.19</t>
  </si>
  <si>
    <t>24.2.20</t>
  </si>
  <si>
    <t>24.2.21</t>
  </si>
  <si>
    <t>24.2.22</t>
  </si>
  <si>
    <t>24.2.23</t>
  </si>
  <si>
    <t>24.2.24</t>
  </si>
  <si>
    <t>24.2.25</t>
  </si>
  <si>
    <t>1 1/4"</t>
  </si>
  <si>
    <t>24.2.26</t>
  </si>
  <si>
    <t>24.2.27</t>
  </si>
  <si>
    <t>24.2.28</t>
  </si>
  <si>
    <t>24.2.29</t>
  </si>
  <si>
    <t xml:space="preserve">STRAP </t>
  </si>
  <si>
    <t>4"*1"</t>
  </si>
  <si>
    <t>24.2.30</t>
  </si>
  <si>
    <t>3"*1"</t>
  </si>
  <si>
    <t>24.2.31</t>
  </si>
  <si>
    <t>STRAP</t>
  </si>
  <si>
    <t>1 1/2"*1"</t>
  </si>
  <si>
    <t>24.2.32</t>
  </si>
  <si>
    <t>2"*1"</t>
  </si>
  <si>
    <t>24.2.33</t>
  </si>
  <si>
    <t>SOPORTE DE 2 VIAS</t>
  </si>
  <si>
    <t>24.2.34</t>
  </si>
  <si>
    <t>24.2.35</t>
  </si>
  <si>
    <t>24.2.36</t>
  </si>
  <si>
    <t>24.2.37</t>
  </si>
  <si>
    <t>24.2.38</t>
  </si>
  <si>
    <t>24.2.39</t>
  </si>
  <si>
    <t>24.2.40</t>
  </si>
  <si>
    <t>24.2.41</t>
  </si>
  <si>
    <t>SIAMESA</t>
  </si>
  <si>
    <t>24.2.42</t>
  </si>
  <si>
    <t>24.2.43</t>
  </si>
  <si>
    <t>GABINETE INCENDIO CLASE II</t>
  </si>
  <si>
    <t>24.2.44</t>
  </si>
  <si>
    <t>PUNTO HIDRAULICO ROCIADOR PENDENT</t>
  </si>
  <si>
    <t>24.2.45</t>
  </si>
  <si>
    <t>PUNTO HIDRAULICO ROCIADOR LATERAL</t>
  </si>
  <si>
    <t>24.2.46</t>
  </si>
  <si>
    <t>SUMINISTRO Y MONTAJE ROCIADOR PENDENT</t>
  </si>
  <si>
    <t>24.2.47</t>
  </si>
  <si>
    <t>SUMINISTRO Y MONTAJE ROCIADOR LATERAL</t>
  </si>
  <si>
    <t>24.2.48</t>
  </si>
  <si>
    <t xml:space="preserve">ESCUDO PARA ROCIADOR </t>
  </si>
  <si>
    <t>24.2.49</t>
  </si>
  <si>
    <t xml:space="preserve">PINTURA ESMALTE PARA TUBERIA </t>
  </si>
  <si>
    <t>24.2.50</t>
  </si>
  <si>
    <t xml:space="preserve">EQUIPO PRESION RED INCENDIO </t>
  </si>
  <si>
    <t xml:space="preserve">GL
</t>
  </si>
  <si>
    <t>24.2.51</t>
  </si>
  <si>
    <t>PRUEBA MANOMETRICA</t>
  </si>
  <si>
    <t>25</t>
  </si>
  <si>
    <t>INSTALACIONES ELÉCTRICAS</t>
  </si>
  <si>
    <t>Las unidades serán:  U: Unidad; M: Metro Lineal; GL: Global; JU: Juego.</t>
  </si>
  <si>
    <t>25.1</t>
  </si>
  <si>
    <t>SALIDA DE ALUMBRADO Y TOMAS</t>
  </si>
  <si>
    <t>Los aparatos que se sugieren utilizar son:</t>
  </si>
  <si>
    <t>* Levinton - Línea Comercial, color blanco; los interruptores no llevarán piloto.</t>
  </si>
  <si>
    <t>NOTA:  Todas las tomacorrientes cumplirán la Norma NTC 1650 Tercera Actualización  (Clavijas y tomacorrientes para uso general doméstico).</t>
  </si>
  <si>
    <t>Se hace claridad que existen en la aplicación de tomacorrientes algunas dificultades normativas y de disponibilidad local que dificultan el cumplimiento pleno de esta especificación y se describen siendo conscientes que actuamos acercándonos a una aplicación coherente con la normativa.</t>
  </si>
  <si>
    <t>Para efectos de cuantificar las cantidades que inciden para llegar a los valores unitarios de los diferentes tipos de salidas, el oferente deberá considerar como parte de los materiales que componen la salida, la totalidad de la instalación eléctrica del circuito ramal desde que se inicia en el tablero de automáticos hasta alimentar el último punto eléctrico de ese circuito y en el caso de las salidas de comunicaciones, la prolongación desde el inmueble hasta la caja en el punto fijo.</t>
  </si>
  <si>
    <t>Las luminarias especificadas se deben tomar únicamente como referencia orientadora pero el alcance de lo enunciado en estas cantidades es solo la parte de obras de redes eléctricas sin incluir la luminaria, la cual formará parte de una adquisición independiente de pantallería.</t>
  </si>
  <si>
    <t>Todos los interruptores, incluyendo los conmutables, se deben incluir como una incidencia dentro del valor unitario de las diferentes salidas cumplirán la Norma NTC 1337 Quinta actualización (Interruptores para instalaciones eléctricas fijas domésticas y similares).</t>
  </si>
  <si>
    <t>25.1.1</t>
  </si>
  <si>
    <t>Salida para luminaria incandescente incrustada (bala halógena). (H8 - F2 32).</t>
  </si>
  <si>
    <t xml:space="preserve">U
</t>
  </si>
  <si>
    <t>25.1.2</t>
  </si>
  <si>
    <t>Detectores de presencia para uso racional de energía (Levinton o similar) - De techo tipo omnidireccional (360 grados)</t>
  </si>
  <si>
    <t>25.1.3.1</t>
  </si>
  <si>
    <t>1x26 W (H6 - F1 26)</t>
  </si>
  <si>
    <t>25.1.3.2</t>
  </si>
  <si>
    <t>1x32 W (H8 - F1 32)</t>
  </si>
  <si>
    <t>25.1.3.3</t>
  </si>
  <si>
    <t>2x32 W (H8 - F2 32)</t>
  </si>
  <si>
    <t>25.1.3.4</t>
  </si>
  <si>
    <t>1x26 W (APT - F1 26)</t>
  </si>
  <si>
    <t>25.1.3.5</t>
  </si>
  <si>
    <t>2x42 W (C H9 - FC2 42)</t>
  </si>
  <si>
    <t>25.1.4</t>
  </si>
  <si>
    <t>Salida para luminaria fluorescente T-5 de 1x28 W - 120 Volt. (EAC 120- FT5 . 1 . 28)</t>
  </si>
  <si>
    <t>25.1.5</t>
  </si>
  <si>
    <t>Salida para luminaria fluorescente T-5 de 2x28 W - 120 Volt. (EAC 120- FT5 . 2 . 28)</t>
  </si>
  <si>
    <t>25.1.6</t>
  </si>
  <si>
    <t>Salida para luminaria fluorescente T-5 de 2x28 W - 120 Volt. (Lámpara tubo corrido) (EAC 240- FT5 . 2 . 28)</t>
  </si>
  <si>
    <t>25.1.7</t>
  </si>
  <si>
    <t>Salida para luminaria fluorescente T-5 de 6x28 W - 120 Volt. (Lámpara tubo corrido)  (EAC 360- FT5 . 6 . 28)</t>
  </si>
  <si>
    <t>25.1.8</t>
  </si>
  <si>
    <t>Salida para luminaria fluorescente T-5 de 2x28 W - 120 Volt. (EC 120- FT5 . 2 . 28)</t>
  </si>
  <si>
    <t>25.1.9</t>
  </si>
  <si>
    <t>Salida para luminaria fluorescente T-5 de 1x28 W - 120 Volt. (SC 120- FT5 . 1 . 28)</t>
  </si>
  <si>
    <t>25.1.10</t>
  </si>
  <si>
    <t>Salida para luminaria fluorescente T-5 de 2x28 W - 120 Volt. (VAP 120- FT5 . 2 . 28)</t>
  </si>
  <si>
    <t>25.1.11</t>
  </si>
  <si>
    <t>25.1.12</t>
  </si>
  <si>
    <t>Salida para luminaria fluorescente T-5 de 2x28 W - 120 Volt. (SC 240- FT5 . 2 . 28)</t>
  </si>
  <si>
    <t>25.1.13</t>
  </si>
  <si>
    <t>Salida para luminaria fluorescente T-5 de 2x51 W - 120 Volt. (SC 240- ATE FT5 . 2 . 51)</t>
  </si>
  <si>
    <t>25.1.14</t>
  </si>
  <si>
    <t>Salida para luminaria fluorescente T-5 de 4x51 W - 120 Volt. (SC 240- ATE . FT5 . 4 . 51)</t>
  </si>
  <si>
    <t>25.1.15</t>
  </si>
  <si>
    <t>Salida para punto de derivación a luminaria fluorescente T-5 de 3 de 2x51 W - 120 Volt. (HB 120- ATE. FT5 . 2 . 51)</t>
  </si>
  <si>
    <t>25.1.16</t>
  </si>
  <si>
    <t>Salida para luminaria fluorescente T-5 de 4x51 W - 120 Volt. (HB 120- ATE. FT5 . 4 . 51)</t>
  </si>
  <si>
    <t>25.1.17</t>
  </si>
  <si>
    <t>Salida para luminaria led 7W - 120 Volt. (H4 H. led 7)</t>
  </si>
  <si>
    <t>25.1.18</t>
  </si>
  <si>
    <t>Salida para luminaria led 20W - 120 Volt. (H5 led 20)</t>
  </si>
  <si>
    <t>25.1.19</t>
  </si>
  <si>
    <t>Salida para luminaria led 7W - 208 Volt. (EM led 7).</t>
  </si>
  <si>
    <t>25.1.20</t>
  </si>
  <si>
    <t>Salida para punto de derivación a luminaria led 2 de 50W - 208 Volt. (PR90 led 50).</t>
  </si>
  <si>
    <t>25.1.21</t>
  </si>
  <si>
    <t>Salida para punto de derivación a luminaria led 70W - 208 Volt. (PR 120 led 70).</t>
  </si>
  <si>
    <t>25.1.22</t>
  </si>
  <si>
    <t>Salida para punto de derivación a luminaria led de 2 de 70W - 208 Volt. (PR 120 led 70).</t>
  </si>
  <si>
    <t>25.1.23</t>
  </si>
  <si>
    <t>Salida para riel eléctrico de empotrar con reflectores orientables, así:</t>
  </si>
  <si>
    <t>25.1.23.1</t>
  </si>
  <si>
    <t>Por seis (6)</t>
  </si>
  <si>
    <t>25.1.23.2</t>
  </si>
  <si>
    <t>Por siete (7)</t>
  </si>
  <si>
    <t>25.1.23.3</t>
  </si>
  <si>
    <t>Por ocho (8)</t>
  </si>
  <si>
    <t>25.1.24</t>
  </si>
  <si>
    <t>Salida para luminaria de emergencia 120 Volt. (Exit. BB. FC)</t>
  </si>
  <si>
    <t>25.1.25</t>
  </si>
  <si>
    <t>Salida para luminaria de emergencia 120 Volt. (Exit. BB. FT)</t>
  </si>
  <si>
    <t>25.1.26</t>
  </si>
  <si>
    <t>Salida para luminaria de emergencia 120 Volt. (Exit. BB. H)</t>
  </si>
  <si>
    <t>25.1.27</t>
  </si>
  <si>
    <t>Salida tomacorriente con polo a tierra, doble monofásico de muro, 15 Amp., 120 Volt.</t>
  </si>
  <si>
    <t>25.1.28</t>
  </si>
  <si>
    <t>Salida tomacorriente con polo a tierra aislada, doble monofásico de muro, 15 Amp., 120 Volt. (toma regulada).</t>
  </si>
  <si>
    <t>25.1.29</t>
  </si>
  <si>
    <t>Salida tomacorriente con polo a tierra,  sencillo de piso monofásico 15 Amp., 120 Volt., así:</t>
  </si>
  <si>
    <t>25.1.29.1</t>
  </si>
  <si>
    <t>Para tomacorriente sencillo de piso 120 Volt., uso general.</t>
  </si>
  <si>
    <t>25.1.29.2</t>
  </si>
  <si>
    <t>Para tomacorriente sencillo de piso regulado 120 Volt., toma con tierra aislada.</t>
  </si>
  <si>
    <t>25.1.30</t>
  </si>
  <si>
    <t>Salida interruptor sencillo más tomacorriente sencillo con polo a tierra y adicionalmente con interruptor interior de circuito de falla a tierra para protección personal (GFCI), 15 Amp. 120 Volt.</t>
  </si>
  <si>
    <t>25.1.31</t>
  </si>
  <si>
    <t>Salidas para alimentar cajas de distribución de tomacorrientes, con el doble servicio tanto de energía AC 120 Volt. normal, como de energía regulada, ubicadas en las columnas estructurales de los espacios o en inicio de los tramos de las bandejas guardaescoba.  En cualquiera de los dos casos ........ desde la bandeja de techo hasta la caja, se llevarán 2 Ø3/4" para cablear independiente los dos tipos de energía y deberán incluir el cableado completo de estos circuitos desde el tablero de automáticos hasta la respectiva caja (No incluye tomacorrientes y si allí termina el circuito como sucede en las cajas de columnas, terminará en conectores de conexión tipo resorte).</t>
  </si>
  <si>
    <t>25.1.32</t>
  </si>
  <si>
    <t>Salida tomacorriente doble monofásico de muro en bandeja guardaescoba, solo se incluye el aparato y el cableado hasta la caja de alimentación más próxima de las consideradas en el ítem anterior y en ningún caso se incluye incidencia de tubos, bandejas o prolongaciones de cableados hasta el tablero, por ya estar incluidos estos materiales en otros ítem o capítulos.</t>
  </si>
  <si>
    <t>25.1.32.1</t>
  </si>
  <si>
    <t>Para tomacorriente doble 120 Volt., uso general.</t>
  </si>
  <si>
    <t>25.1.32.2</t>
  </si>
  <si>
    <t>Para tomacorriente doble 120 Volt., toma con tierra aislada.</t>
  </si>
  <si>
    <t>25.1.33</t>
  </si>
  <si>
    <t>Salida tomacorriente doble con polo a tierra 15 Amp., 120 Volt. (Utensilios).</t>
  </si>
  <si>
    <t>25.1.34</t>
  </si>
  <si>
    <t>Salida para secadora de manos 120 Volt. (tubería, cajas y alambrado, sin aparato).</t>
  </si>
  <si>
    <t>25.1.35</t>
  </si>
  <si>
    <t>Salida para flotador  (Equipo de presión).</t>
  </si>
  <si>
    <t>25.1.36</t>
  </si>
  <si>
    <t>Salida caja de interruptores con puerta y cerradura, de tal forma que los interruptores no queden al acceso sin control, con interruptores de codillo de 15 Amp., rótulos de identificación y el siguiente número de interruptores:</t>
  </si>
  <si>
    <t>25.1.36.1</t>
  </si>
  <si>
    <t>Caja de interruptores de T-Alumbrado Nº1
Punto doble: 4
Polo sencillo: 9</t>
  </si>
  <si>
    <t>25.1.36.2</t>
  </si>
  <si>
    <t>Caja de interruptores de T-Alumbrado Nº1
Polo sencillo: 4</t>
  </si>
  <si>
    <t>25.1.36.3</t>
  </si>
  <si>
    <t>Caja de interruptores de T-Alumbrado Nº2
Polo doble: 4
Polo sencillo: 2</t>
  </si>
  <si>
    <t>25.1.36.4</t>
  </si>
  <si>
    <t>Caja de interruptores de T-Alumbrado Nº2
Polo doble: 6
Polo sencillo: 7</t>
  </si>
  <si>
    <t>25.2</t>
  </si>
  <si>
    <t>BANDEJAS DE DISTRIBUCIÓN</t>
  </si>
  <si>
    <t>25.2.1</t>
  </si>
  <si>
    <t>Bandejas Guardaescobas</t>
  </si>
  <si>
    <t>Instalación en los muros de bandejas de distribución de energía y comunicaciones de dimensiones 10 x 4 cm. dividida en dos (2) compartimientos de 4 cm. inferior para las salidas eléctricas 120 Volt. y 6 cm. superior para las comunicaciones (teléfonos, datos. T.V.) respectivamente.</t>
  </si>
  <si>
    <t>Conformada en lámina CR calibre 18.  La tapa servirá a la vez de guardaescobas y de soporte de las tomas, el acople del cuerpo de la bandeja a la tapa será ajustado de instalar y soltar a presión y en los sitios donde se instalan las tomas adicionalmente estará atornillado a la bandeja, para resistir la tensión al desconectar las tomas eléctricas.</t>
  </si>
  <si>
    <t>La bandeja estará pintada al horno o con pintura electrostática y el color será establecido en obra.</t>
  </si>
  <si>
    <t>La tapa vendrá por secciones modulares de 1.0 mt. (simple tapa), y sección 0,4 mt. (tapa con tomas).</t>
  </si>
  <si>
    <t>Igualmente la lámina intermedia, que separa los dos compartimientos, podrá ser en calibre 20 y su razón de ser fundamentalmente es minimizar la interferencia de la red eléctrica 120 Volt. a la red de comunicaciones.  Y en la circunstancia donde la red de 120 Volt., por efecto de las tomas interfiera con la   red de comunicaciones, se adicionaran unos puentes metálicos que le den continuidad metálica al separador en todos los sitios de las tomas.</t>
  </si>
  <si>
    <t>Dentro del ml de instalación se deben considerar la incidencia de codos, uniones, acoples y accesorios que deberán tener las mismas características constructivas de las bandejas.</t>
  </si>
  <si>
    <t>25.2.2</t>
  </si>
  <si>
    <t>SALIDAS DE COMUNICACIONES</t>
  </si>
  <si>
    <t>Salidas para alimentar cajas de distribución de voz y datos, ubicadas en las columnas estructurales de los espacios o en inicio de los tramos de bandeja guarda escoba.  En cualquiera de los dos casos van desde el distribuidor hasta la caja se interconectará en 2 Ø1" para cablear en forma independiente, si así se quisiera la voz y datos.  No incluyen el cableado.</t>
  </si>
  <si>
    <t>25.3</t>
  </si>
  <si>
    <t>ACOMETIDAS Y ALIMENTADORES</t>
  </si>
  <si>
    <t>Las  medidas  correspondientes  al conductor se han  incrementado con las puntas estimadas de 3,0 m en el tablero general; 1,5 m en el armario de medidores  y 1,0 m en el tablero de automáticos.</t>
  </si>
  <si>
    <t>En el precio  del metro lineal de  tubería se debe incluir la incidencia por codos, adaptadores,  soportes, cajas de paso y corazas  para independizar alimentadores  en las cajas de paso.</t>
  </si>
  <si>
    <t>Ver cuadro resumen de medidas de alimentadores.</t>
  </si>
  <si>
    <t>25.3.1</t>
  </si>
  <si>
    <t>Tendido de Tubería Conduit P.V.C.</t>
  </si>
  <si>
    <t>La tubería y los codos cumplirán la Norma NTC 979  Cuarta actualización (Tubos y curvas de policloruro de vinilo rígido para alojar y proteger conductores eléctricos aislados).</t>
  </si>
  <si>
    <t>25.3.1.1</t>
  </si>
  <si>
    <t xml:space="preserve"> Ø 1 1/4"</t>
  </si>
  <si>
    <t xml:space="preserve">M
</t>
  </si>
  <si>
    <t>25.3.1.2</t>
  </si>
  <si>
    <t xml:space="preserve"> Ø 1 1/2"</t>
  </si>
  <si>
    <t>25.3.1.3</t>
  </si>
  <si>
    <t xml:space="preserve"> Ø 2"</t>
  </si>
  <si>
    <t>25.3.1.4</t>
  </si>
  <si>
    <t xml:space="preserve"> 1 Ø 2" (Reserva)</t>
  </si>
  <si>
    <t>25.3.1.5</t>
  </si>
  <si>
    <t xml:space="preserve"> 1 Ø 3" (Reserva)</t>
  </si>
  <si>
    <t>25.3.2</t>
  </si>
  <si>
    <t>Cableado de Acometidas y Alimentadores en Conductor de Cobre THHN/THWN 90°C</t>
  </si>
  <si>
    <t>Cumplirá la Norma NTC 1099 Cuarta actualización (Alambres y cables aislados con termoplástico para transmisión y distribución de energía eléctrica).</t>
  </si>
  <si>
    <t>(Hasta calibre No. 10 de 1 hilo,  calibre 8 y superiores de varios hilos).</t>
  </si>
  <si>
    <t>25.3.2.1</t>
  </si>
  <si>
    <t>3 #8  + 1 #4  + 1 #8T</t>
  </si>
  <si>
    <t>25.3.2.2</t>
  </si>
  <si>
    <t>3 #6  + 1 # 8  + 1 #10T</t>
  </si>
  <si>
    <t>25.3.2.3</t>
  </si>
  <si>
    <t>3 #6  + 1 #2  + 1 #6T</t>
  </si>
  <si>
    <t>25.3.2.4</t>
  </si>
  <si>
    <t>3 #4  + 1 # 6  + 1 # 8T</t>
  </si>
  <si>
    <t>25.3.2.5</t>
  </si>
  <si>
    <t>3 #2 + 1 #4 + 1 #8T</t>
  </si>
  <si>
    <t>25.4</t>
  </si>
  <si>
    <t>TABLEROS E INTERRUPTORES AUTOMÁTICOS</t>
  </si>
  <si>
    <t>25.4.1</t>
  </si>
  <si>
    <t>Tableros de automáticos con puerta, chapeta de cierre y cerradura, trifásico, para interruptores automáticos enchufables.</t>
  </si>
  <si>
    <t>Similar a Luminex TWP Legrand o Square D tipo NTQ Schneider Electric.</t>
  </si>
  <si>
    <t>25.4.1.1</t>
  </si>
  <si>
    <t>De 12 circuitos.</t>
  </si>
  <si>
    <t>25.4.1.2</t>
  </si>
  <si>
    <t>De 18 circuitos.</t>
  </si>
  <si>
    <t>25.4.1.3</t>
  </si>
  <si>
    <t>De 30 circuitos.</t>
  </si>
  <si>
    <t>25.4.1.4</t>
  </si>
  <si>
    <t>De 36 circuitos.</t>
  </si>
  <si>
    <t>25.4.1.5</t>
  </si>
  <si>
    <t>De 42 circuitos.</t>
  </si>
  <si>
    <t>25.4.2</t>
  </si>
  <si>
    <t>Interruptores Automáticos Enchufables</t>
  </si>
  <si>
    <t>Similar al Luminex Safic Legrand o Prime - Square D, línea Súper D de Schneider Electric.</t>
  </si>
  <si>
    <t>25.4.2.1</t>
  </si>
  <si>
    <t>1 x 20 Amp.</t>
  </si>
  <si>
    <t>25.4.2.2</t>
  </si>
  <si>
    <t>1 x 30 Amp.</t>
  </si>
  <si>
    <t>25.4.2.3</t>
  </si>
  <si>
    <t>2 x 20 Amp.</t>
  </si>
  <si>
    <t>25.4.2.4</t>
  </si>
  <si>
    <t>3 x 50 Amp.</t>
  </si>
  <si>
    <t>25.5</t>
  </si>
  <si>
    <t>COMUNICACIONES</t>
  </si>
  <si>
    <t>25.5.1</t>
  </si>
  <si>
    <t xml:space="preserve">Salidas </t>
  </si>
  <si>
    <t>Salidas de comunicaciones (voz y datos) en muro incluyendo cajas, tuberías de Ø 3/4", directa desde la salida hasta el distribuidor parcial  (No incluye cableado ni toma).  (Para voz son 5 salidas, para voz y datos en muro son 17 salidas y para voz y datos en piso son 2 salidas).</t>
  </si>
  <si>
    <t>25.5.2</t>
  </si>
  <si>
    <t xml:space="preserve">Cajas de Paso </t>
  </si>
  <si>
    <t>(Acometida  vertical  y horizontal de teléfonos)(Todos incluyen tapa)</t>
  </si>
  <si>
    <t>30 x 30 x 30 cm. en mampostería con marco en ángulo y tapa de concreto reforzado.</t>
  </si>
  <si>
    <t>25.5.3</t>
  </si>
  <si>
    <t>(Acometida vertical y  horizontal; en el  metro de tubería se debe incluir la  incidencia de codos, adaptadores y soportes).</t>
  </si>
  <si>
    <t xml:space="preserve"> Ø  2"</t>
  </si>
  <si>
    <t>25.6</t>
  </si>
  <si>
    <t>ANTENA T.V. - SONIDO</t>
  </si>
  <si>
    <t>(Solo tubería y cajas)</t>
  </si>
  <si>
    <t>25.6.1</t>
  </si>
  <si>
    <t>Salidas</t>
  </si>
  <si>
    <t>25.6.1.1</t>
  </si>
  <si>
    <t>Salida antena T.V. en tubería Ø3/4"</t>
  </si>
  <si>
    <t>25.6.1.2</t>
  </si>
  <si>
    <t>Salida para antena exterior de T.V., prolongando a cubierta y terminando en un tubo metálico galvanizado de Ø3/4", con capacete.</t>
  </si>
  <si>
    <t>25.7</t>
  </si>
  <si>
    <t>PUESTA A TIERRA</t>
  </si>
  <si>
    <t>Cumplirán la Norma NTC 2206 (Equipos de Conexión y Puesta a Tierra) y NTC 2597 (Accesorios para mallas de puesta a tierra).</t>
  </si>
  <si>
    <t>En los precios unitarios se incluirá la incidencia correspondiente a su medición y a los cálculos de la resistencia a tierra que requiera el Operador de Redes en el proceso de aprobación del proyecto, tal como lo estable el Retie.</t>
  </si>
  <si>
    <t>25.7.1</t>
  </si>
  <si>
    <t>Puesta a tierra de la subestación mediante cuatro (4) varillas C.W. de 5/8" x 8'; incluyendo preparación de tierra; interconexión entre sí y a los bornes de neutro del transformador y de tierra del tablero general en cable de cobre No. 2/0 y la puesta a tierra de todas las celdas en cable de cobre No. 4; la aterrizada del cable de media tensión en cable No. 2</t>
  </si>
  <si>
    <t>25.8</t>
  </si>
  <si>
    <t>PROTECCIÓN CONTRA DESCARGAS ELÉCTRICAS ATMOSFÉRICAS</t>
  </si>
  <si>
    <t xml:space="preserve">NOTA ACLARATORIA:  </t>
  </si>
  <si>
    <t>Como una propuesta básica que creemos que puede resultar dentro de lo previsto económicamente en el proyecto, se enuncia una cantidad de obra sugerida, instalandose una cabeza ionizante en el punto mas alto de la cubierta.</t>
  </si>
  <si>
    <t>No obstante cualquier otra propuesta que optimice la sugerida, será aceptada con concepto favorable y evaluado a la luz del presupuesto de las demás ofertas.</t>
  </si>
  <si>
    <t>25.8.1</t>
  </si>
  <si>
    <t>Tendido de tubería Ø1" (desde la punta del mastil en cubierta hasta el terreno y la salida hasta la puesta a tierra, se incluye la incidencia de caja de paso).</t>
  </si>
  <si>
    <t>25.8.2</t>
  </si>
  <si>
    <t>Cableado de puesta a tierra, en cable de cobre desnudo No.2/0 desde el pararrayos hasta la caja de control de tierra y desde esta hasta el registro de inspección junto a la puesta a tierra, incluyendo la interconexión de los pozos.</t>
  </si>
  <si>
    <t>25.8.3</t>
  </si>
  <si>
    <t>Mástil de seis (6)m en cubierta desarrollado con tubo galvanizado de Ø1 1/4" incluyendo elementos de anclaje y soporte.</t>
  </si>
  <si>
    <t>25.8.4</t>
  </si>
  <si>
    <t>Pararrayos ionizante; radio mínimo de cubrimiento 105 m con varilla de acero inoxidable de 2 m., collar de empalme para cable de cobre 2/0 y demás elementos de fijación y soporte.</t>
  </si>
  <si>
    <t>25.8.5</t>
  </si>
  <si>
    <t>Caja de control de tierra (Junta de control) en material aislante.  Para aislamiento del pararrayos y medida de toma a tierra de aproximadamente 15 x 15 x 10 cm. con un barraje de cobre rojo electrolítico 3/4" x 1/4" x 8 cm. soportada sobre aislador y con dos bornes de tornillo prisionero para cable 2/0.</t>
  </si>
  <si>
    <t>25.8.6</t>
  </si>
  <si>
    <t>Puesta a tierra del pararrayos mediante cuatro (4) varillas Cooper Weld de  5/8" x 8' interconectadas entre sí, con cable de cobre desnudo No. 2/0; incluyendo uniones termosoldadas y la preparación de tierra y la caja de inspección para la varilla más proxima a la vertical del pararrayos.</t>
  </si>
  <si>
    <t>25.9</t>
  </si>
  <si>
    <t>REDES ELÉCTRICAS EXTERIORES</t>
  </si>
  <si>
    <t>GENERALIDADES</t>
  </si>
  <si>
    <t>La terminología utilizada de inmuebles por destinación y por adhesión, toma fuerza en el artículo 135 de la Ley 142 de 1994, la cual establece:</t>
  </si>
  <si>
    <t>En lo que respecta a la puesta a tierra, esta fundamentalmente en la parte enterrada, es inmueble por adhesión, quedando solo una parte que es destinación, tal como el tubo de bajada adosado al poste.  No obstante y dada esa dualidad se ha incluida toda como inmuebles por adhesión.</t>
  </si>
  <si>
    <t>Una forma simple de tratar de asimilar estos términos del Código Civil usados en la Ley 142 de 1994, es asimilando:</t>
  </si>
  <si>
    <t>25.9.1</t>
  </si>
  <si>
    <t>REDES LOCALES NIVEL II (11.4 KV) INMUEBLES POR ADHESIÓN DE NIVEL II</t>
  </si>
  <si>
    <t>(Obras civiles para la red de 11,4 kV)</t>
  </si>
  <si>
    <t>25.9.1.1</t>
  </si>
  <si>
    <t>DUCTERIA ENTERRADA P.V.C.</t>
  </si>
  <si>
    <t>Según Norma CS 205 a CS 273 de CODENSA</t>
  </si>
  <si>
    <t xml:space="preserve">2 Ø4" </t>
  </si>
  <si>
    <t>25.9.1.2</t>
  </si>
  <si>
    <t>CÁMARAS DE INSPECCIÓN</t>
  </si>
  <si>
    <t>25.9.1.2.1</t>
  </si>
  <si>
    <t>Doble según CS 276 de CODENSA.</t>
  </si>
  <si>
    <t>25.9.1.2.2</t>
  </si>
  <si>
    <t>Sencilla según CS 275 de CODENSA.</t>
  </si>
  <si>
    <t>25.9.2</t>
  </si>
  <si>
    <t>Dentro del precio de este ítem, se debe incluir la medida de la tierra una vez quede ejecutada y aportar los informes de resistencia a tierra que exija el Operador de Redes.</t>
  </si>
  <si>
    <t>25.9.2.1</t>
  </si>
  <si>
    <t>Puesta a tierra de la subestación mediante 4 varillas Cu-Cu de 5/8" x 8' con unión electrosoldada según (LA 746 CODENSA) incluyendo preparación de tierra, interconexión entre sí y a los bornes de neutro del transformador y tablero general en cable de cobre calibre No.2/0 AWG y la puesta tierra de todas las celda de cable de cobre No.4 AWG y la aterrizada del cable de media tensión en cable de cobre No.2 AWG.</t>
  </si>
  <si>
    <t>25.9.3</t>
  </si>
  <si>
    <t>CABLES DE MEDIA TENSIÓN SUBTERRÁNEA</t>
  </si>
  <si>
    <t>(Cobre aislamiento  15 kV - XLPE, con pantalla metálica en hilos según CS 309 de CODENSA).</t>
  </si>
  <si>
    <t>25.9.3.1</t>
  </si>
  <si>
    <t>3 #2</t>
  </si>
  <si>
    <t>25.9.4</t>
  </si>
  <si>
    <t>25.9.4.1</t>
  </si>
  <si>
    <t>Juego de tres conos de alivio uso exterior según CS 331 de CODENSA S.A. ESP. - 3 x 2 Cobre</t>
  </si>
  <si>
    <t xml:space="preserve">Jg.
</t>
  </si>
  <si>
    <t>25.10</t>
  </si>
  <si>
    <t>SUBESTACIÓN</t>
  </si>
  <si>
    <t>25.10.1</t>
  </si>
  <si>
    <t>TRANSFORMADOR Y ACCESORIOS DE LA BOVEDA</t>
  </si>
  <si>
    <t>Local construido según Norma CTS 517 de CODENSA S.A. ESP.</t>
  </si>
  <si>
    <t>25.10.1.1</t>
  </si>
  <si>
    <t>Transformador Refrigeración:  Baño de aceite.</t>
  </si>
  <si>
    <t>Voltaje primario:  11.400 Volt.</t>
  </si>
  <si>
    <t>Voltaje secundario: 208/120 Volt.</t>
  </si>
  <si>
    <t>Conexión: DY - 5</t>
  </si>
  <si>
    <t xml:space="preserve">Taps  </t>
  </si>
  <si>
    <t>Bornes de salida  :</t>
  </si>
  <si>
    <t>6 #250 por fase</t>
  </si>
  <si>
    <t>2 #4/0 neutro</t>
  </si>
  <si>
    <t>1 #2/0  tierra</t>
  </si>
  <si>
    <t>Potencia 150 KVA.</t>
  </si>
  <si>
    <t>25.10.1.2</t>
  </si>
  <si>
    <t>Descargadores de sobretension (11,4 kV) de oxido metálico de 12 kV-5kA, según ET-500 de CODENSA S.A. ESP, incluyendo elementos de soporte y de interconexión.</t>
  </si>
  <si>
    <t>25.10.1.3</t>
  </si>
  <si>
    <t>Pases Cables Resistentes al Fuego</t>
  </si>
  <si>
    <t xml:space="preserve"> </t>
  </si>
  <si>
    <t>25.10.1.3.1</t>
  </si>
  <si>
    <t>Para circuito 11.4 kV:  3x2 Cu - Aisl. 15 kV</t>
  </si>
  <si>
    <t>25.10.1.3.2</t>
  </si>
  <si>
    <t>Para circuito 208 Volt. 3x250 + 4/0 Cu</t>
  </si>
  <si>
    <t>25.10.2</t>
  </si>
  <si>
    <t>TABLERO GENERAL</t>
  </si>
  <si>
    <t>Gabinete metálico construido en lámina Cold Rolled calibre No.16 (mínimo); refuerzos estructurales en perfil; con tratamiento superficial para protegerlo de la oxidación y lograr mayor adherencia de la pintura (mediante procesos de bonderizado y fosfatado); con acabado final color gris claro al horno y compuesto de los siguientes elementos:</t>
  </si>
  <si>
    <t>Conmutador de transferencia automática con las siguientes características:</t>
  </si>
  <si>
    <t>Tensión de trabajo 208/120 Volt.</t>
  </si>
  <si>
    <t>Un (1) interruptor magnético sin termico por condiciones de la bomba de incendio de 3x450 Amp.</t>
  </si>
  <si>
    <t>Sistema de conmutación con base en dos (2) contactores de AC3 al lado de la red y en el lado de la planta.</t>
  </si>
  <si>
    <t>Capacidad de maniobra 450 Amp.  (Icc. mínimo 20.000 Amp.)</t>
  </si>
  <si>
    <t>Enclavamiento electromecánico.</t>
  </si>
  <si>
    <t>Retardo de tiempo en la transferencia de la fuente normal a emergencia y de emergencia a normal 0.1 a 10 minutos.</t>
  </si>
  <si>
    <t>Retardo de tiempo en el arranque del motor ajustable de 2 a 50 segundos.</t>
  </si>
  <si>
    <t>Relé sensor de frecuencia y tensión sobre la alimentación de la fuente de emergencia y que efectue la transferencia únicamente cuando la tensión y frecuencia de la planta esten normalizadas.</t>
  </si>
  <si>
    <t>Conmutador selector de cuatro (4) posiciones para operación de prueba automático, apagado y arranque del motor.</t>
  </si>
  <si>
    <t>Dos (2) luces piloto verde normal y rojo emergencia.</t>
  </si>
  <si>
    <t>Un (1) interruptro con bobina de disparo por emisión de corriente de 3x450 Amp.</t>
  </si>
  <si>
    <t>Un (1) barraje tetrapolar en cobre rojo electrolítico montados sobre aisladores de resina de las siguientes dimensiones o equivalentes:</t>
  </si>
  <si>
    <t>Interruptores automáticos tipo industrial.</t>
  </si>
  <si>
    <t>Dos (2) de 3 x 50 Amp.</t>
  </si>
  <si>
    <t>Dos (2) de 3 x 60 Amp.</t>
  </si>
  <si>
    <t>Uno (1) de 3 x 70 Amp.</t>
  </si>
  <si>
    <t>Uno (1) de 3 x 80 Amp.</t>
  </si>
  <si>
    <t>Tres (3) de 3 x 100 Amp.</t>
  </si>
  <si>
    <t>Uno (1) de 3 x 200 Amp.</t>
  </si>
  <si>
    <t>Dos (2) espacios de reserva.</t>
  </si>
  <si>
    <t>Condensadores de 16 Kvars 3Ø - 208/120 Volt. para corrección fija del factor de potencia.</t>
  </si>
  <si>
    <t>Alambrado interior del tablero según se indica en el diagrama unifilar.</t>
  </si>
  <si>
    <t>un</t>
  </si>
  <si>
    <r>
      <t>NOTA:</t>
    </r>
    <r>
      <rPr>
        <sz val="9"/>
        <rFont val="Arial"/>
        <family val="2"/>
      </rPr>
      <t xml:space="preserve">  Todos los equipos deberán tener homologación vigente en CODENSA S.A. ESP y cumplir con las normas de contrucción de CODENSA S.A. ESP.</t>
    </r>
  </si>
  <si>
    <t>25.10.3</t>
  </si>
  <si>
    <t>PASES EN CONDUCTOR DE COBRE THHN/THWN</t>
  </si>
  <si>
    <t>25.10.3.1</t>
  </si>
  <si>
    <t>En 3x250 + 4/0</t>
  </si>
  <si>
    <t>25.11</t>
  </si>
  <si>
    <t>PLANTA ELÉCTRICA</t>
  </si>
  <si>
    <t>25.11.1</t>
  </si>
  <si>
    <t>La planta eléctrica estará constituida por un motor diesel unido directamente a un generador eléctrico, a través de un acoplamiento semiflexible de disco de acero, incluyendo sus correspondientes controles y equipos de protección.  Este grupo motogenerador será apto para operación de un sistema de tres fases, 4 hilos, 208/120 Volt. 60 Hz y suministrará una potencia efectiva de 150 KVA 120 KW.</t>
  </si>
  <si>
    <t>26</t>
  </si>
  <si>
    <t>EQUIPOS ESPECIALES</t>
  </si>
  <si>
    <t>26.1</t>
  </si>
  <si>
    <t>Calentador de paso elèctrico</t>
  </si>
  <si>
    <t>27</t>
  </si>
  <si>
    <t>OBRAS EXTERIORES</t>
  </si>
  <si>
    <t>27.1</t>
  </si>
  <si>
    <t>Sardinel concreto prefabricado A-10 Marca: Titán (incluye excavación y relleno)</t>
  </si>
  <si>
    <t>27.2</t>
  </si>
  <si>
    <t xml:space="preserve">Bordillo prefabricado en concreto tipo A-80 20 x 35 (cartilla mobiliario urbano IDU)                     </t>
  </si>
  <si>
    <t>27.3</t>
  </si>
  <si>
    <t>Anden perimetral, E=0.10 m, Concreto 3000 psi (Sin Refuerzo)</t>
  </si>
  <si>
    <t>27.6</t>
  </si>
  <si>
    <t>Suministro y siembra de grama</t>
  </si>
  <si>
    <t>27.7</t>
  </si>
  <si>
    <t>Suministro y siembra de Sauco Amarillo (h=0.70m)</t>
  </si>
  <si>
    <t>27.8</t>
  </si>
  <si>
    <t>Suministro y siembra de Liquidambar (h=0.70m)</t>
  </si>
  <si>
    <t>27.9</t>
  </si>
  <si>
    <t>Suministro y siembra de Eugenias (h=0.70m)</t>
  </si>
  <si>
    <t>27.10</t>
  </si>
  <si>
    <t>Suministro y siembra de Alcaparros (h=0.70m)</t>
  </si>
  <si>
    <t>27.11</t>
  </si>
  <si>
    <t>Suministro y siembra de Jazmines (h=0.70m)</t>
  </si>
  <si>
    <t>27.12</t>
  </si>
  <si>
    <t>Suministro y siembra de Eucalipto Calistemo (h=0.70m)</t>
  </si>
  <si>
    <t>27.13</t>
  </si>
  <si>
    <t>Suministro y siembra de Cotton Easter (h=0.70m)</t>
  </si>
  <si>
    <t>27.14</t>
  </si>
  <si>
    <t xml:space="preserve">Caneca en acero inoxidable anclada (cartilla mobiliario urbano IDU)                                      </t>
  </si>
  <si>
    <t>27.16</t>
  </si>
  <si>
    <t>Gramoquín</t>
  </si>
  <si>
    <t>28</t>
  </si>
  <si>
    <t>ASEO GENERAL</t>
  </si>
  <si>
    <t>28.1</t>
  </si>
  <si>
    <t>Aseo y limpieza general</t>
  </si>
  <si>
    <t>29</t>
  </si>
  <si>
    <t>SISTEMA DE SEGURIDAD Y CONTROL</t>
  </si>
  <si>
    <t>29.1</t>
  </si>
  <si>
    <t>SISTEMA INTEGRADOR</t>
  </si>
  <si>
    <t>29.1.1</t>
  </si>
  <si>
    <t>UPGRADE SOFTWARE INTEGRADOR</t>
  </si>
  <si>
    <t>29.2</t>
  </si>
  <si>
    <t>SISTEMA DE INCENDIO</t>
  </si>
  <si>
    <t>29.2.1</t>
  </si>
  <si>
    <t>PANEL DE DETECCION INCENDIO</t>
  </si>
  <si>
    <t>29.2.2</t>
  </si>
  <si>
    <t>PANEL REMOTO</t>
  </si>
  <si>
    <t>29.2.3</t>
  </si>
  <si>
    <t>DETECTOR 2-D (OPTICO-TERMICO)</t>
  </si>
  <si>
    <t>29.2.4</t>
  </si>
  <si>
    <t>RECEPTOR - TRANSMISOR BEAM</t>
  </si>
  <si>
    <t>29.2.5</t>
  </si>
  <si>
    <t>ESTACIONES MANUALES DE ALARMA</t>
  </si>
  <si>
    <t>29.2.6</t>
  </si>
  <si>
    <t>SIRENA/LUZ ESTROBOSCOPICA</t>
  </si>
  <si>
    <t>29.2.7</t>
  </si>
  <si>
    <t>RETENEDOR MAGNETICO</t>
  </si>
  <si>
    <t>29.2.8</t>
  </si>
  <si>
    <t>MODULO DE CONTROL</t>
  </si>
  <si>
    <t>29.2.9</t>
  </si>
  <si>
    <t>MODULO DE MONITOREO</t>
  </si>
  <si>
    <t>29.3</t>
  </si>
  <si>
    <t>SISTEMA DE CONTROL DE ACCESOS</t>
  </si>
  <si>
    <t>29.3.1</t>
  </si>
  <si>
    <t>CONTROLADOR CENTRAL</t>
  </si>
  <si>
    <t>29.3.2</t>
  </si>
  <si>
    <t>LECTORA DE TARJETAS</t>
  </si>
  <si>
    <t>29.3.3</t>
  </si>
  <si>
    <t>DETECTORES DE APERTURA</t>
  </si>
  <si>
    <t>29.3.4</t>
  </si>
  <si>
    <t>29.4</t>
  </si>
  <si>
    <t>CCTV</t>
  </si>
  <si>
    <t>29.4.1</t>
  </si>
  <si>
    <t>NVR</t>
  </si>
  <si>
    <t>29.4.2</t>
  </si>
  <si>
    <t>MINIDOMO</t>
  </si>
  <si>
    <t>29.4.3</t>
  </si>
  <si>
    <t>MINIDOMO RANGO DINAMICO</t>
  </si>
  <si>
    <t>29.4.4</t>
  </si>
  <si>
    <t>DOMO EXTERIOR /PAN-TILT/LENTE ZOOM MOTORIZADO</t>
  </si>
  <si>
    <t>29.5</t>
  </si>
  <si>
    <t>AUTOMATIZACION</t>
  </si>
  <si>
    <t>29.5.1</t>
  </si>
  <si>
    <t>29.5.2</t>
  </si>
  <si>
    <t>TABLERO RECOLECTOR</t>
  </si>
  <si>
    <t>29.6</t>
  </si>
  <si>
    <t>INFRAESTRUCTURA</t>
  </si>
  <si>
    <t>29.6.1</t>
  </si>
  <si>
    <t>TUBERIA EMT 1"</t>
  </si>
  <si>
    <t>29.6.2</t>
  </si>
  <si>
    <t>TUBERIA EMT 3/4"</t>
  </si>
  <si>
    <t>29.6.3</t>
  </si>
  <si>
    <t>CABLEADO</t>
  </si>
  <si>
    <t>30</t>
  </si>
  <si>
    <t>EQUIPOS SISTEMA DE AIRE ACONDICIONADO Y VENTILACION</t>
  </si>
  <si>
    <t>30.1</t>
  </si>
  <si>
    <t>VENTILADORES CONCHA ACUSTICA</t>
  </si>
  <si>
    <t>30.1.1</t>
  </si>
  <si>
    <t xml:space="preserve">VE-16 DANZAS        </t>
  </si>
  <si>
    <t>30.1.1.1</t>
  </si>
  <si>
    <t xml:space="preserve">135 ACRUB TYPE B    -(135R5B)                          </t>
  </si>
  <si>
    <t>CFM = 1240   SP = .55   ALT = 8465   TEMP = 70   BHP = 0.213</t>
  </si>
  <si>
    <t>(Motor Normally Shipped Mounted)</t>
  </si>
  <si>
    <t>30.1.1.2</t>
  </si>
  <si>
    <t>ODP   -1/2HP - 208V/3 PH/ 60 1725/0000               56</t>
  </si>
  <si>
    <t>30.1.1.3</t>
  </si>
  <si>
    <t xml:space="preserve">DRIVES @  1248 RPM                                     </t>
  </si>
  <si>
    <t>30.1.1.4</t>
  </si>
  <si>
    <t xml:space="preserve">BD-14 DAMPER                                           </t>
  </si>
  <si>
    <t>30.1.1.5</t>
  </si>
  <si>
    <t xml:space="preserve">BELT TENSIONR-ROTARY                                   </t>
  </si>
  <si>
    <t>30.1.1.6</t>
  </si>
  <si>
    <t>SOPORTES, ANCLAJES Y ACCESORIOS PARA MONTAJE</t>
  </si>
  <si>
    <t xml:space="preserve">C/U
</t>
  </si>
  <si>
    <t>30.1.1.7</t>
  </si>
  <si>
    <t>MONTAJE Y MOVILIZACION UNIDAD</t>
  </si>
  <si>
    <t xml:space="preserve">PZA
</t>
  </si>
  <si>
    <t>30.1.2</t>
  </si>
  <si>
    <t xml:space="preserve">VE-17 C TALLER ARTE </t>
  </si>
  <si>
    <t>30.1.2.1</t>
  </si>
  <si>
    <t xml:space="preserve">165 ACRUB TYPE B    -(165R6B)                          </t>
  </si>
  <si>
    <t>CFM = 2040   SP = .65   ALT = 8465   TEMP = 70   BHP = 0.407</t>
  </si>
  <si>
    <t>30.1.2.2</t>
  </si>
  <si>
    <t>ODP   -3/4HP - 208V/3 PH/ 60 1725/0000               56</t>
  </si>
  <si>
    <t>30.1.2.3</t>
  </si>
  <si>
    <t xml:space="preserve">DRIVES @  1115 RPM                                     </t>
  </si>
  <si>
    <t>30.1.2.4</t>
  </si>
  <si>
    <t xml:space="preserve">BD-18 DAMPER                                           </t>
  </si>
  <si>
    <t>30.1.2.5</t>
  </si>
  <si>
    <t>30.1.2.6</t>
  </si>
  <si>
    <t>30.1.2.7</t>
  </si>
  <si>
    <t>30.1.3</t>
  </si>
  <si>
    <t xml:space="preserve">VE-17A SALONES 1    </t>
  </si>
  <si>
    <t>30.1.3.1</t>
  </si>
  <si>
    <t xml:space="preserve">165 ACRUB TYPE B    -(165R5B)                          </t>
  </si>
  <si>
    <t>CFM = 2200   SP = .55   ALT = 8465   TEMP = 70   BHP = 0.383</t>
  </si>
  <si>
    <t>30.1.3.2</t>
  </si>
  <si>
    <t>30.1.3.3</t>
  </si>
  <si>
    <t xml:space="preserve">DRIVES @  1089 RPM                                     </t>
  </si>
  <si>
    <t>30.1.3.4</t>
  </si>
  <si>
    <t>30.1.3.5</t>
  </si>
  <si>
    <t>30.1.3.6</t>
  </si>
  <si>
    <t>30.1.4</t>
  </si>
  <si>
    <t>VE-17B CAMERINOS/SAL</t>
  </si>
  <si>
    <t>30.1.4.1</t>
  </si>
  <si>
    <t>CFM = 1540   SP = .55   ALT = 8465   TEMP = 70   BHP = 0.263</t>
  </si>
  <si>
    <t>30.1.4.2</t>
  </si>
  <si>
    <t>30.1.4.3</t>
  </si>
  <si>
    <t xml:space="preserve">DRIVES @   981 RPM                                     </t>
  </si>
  <si>
    <t>30.1.4.4</t>
  </si>
  <si>
    <t>30.1.4.5</t>
  </si>
  <si>
    <t>30.1.4.6</t>
  </si>
  <si>
    <t>30.1.4.7</t>
  </si>
  <si>
    <t>30.1.5</t>
  </si>
  <si>
    <t xml:space="preserve">VE-INDIVIDUAL       </t>
  </si>
  <si>
    <t>30.1.5.1</t>
  </si>
  <si>
    <t xml:space="preserve">GN-144              -(GN-144)                          </t>
  </si>
  <si>
    <t>CFM = 120   SP = .1   ALT = 8465   TEMP = 70   BHP = 64.9W</t>
  </si>
  <si>
    <t>30.1.5.2</t>
  </si>
  <si>
    <t xml:space="preserve">FSC 5 AMP 120 VOLT                                     </t>
  </si>
  <si>
    <t>30.1.5.3</t>
  </si>
  <si>
    <t xml:space="preserve">100 SERIES DAMPER                                      </t>
  </si>
  <si>
    <t>30.1.5.4</t>
  </si>
  <si>
    <t xml:space="preserve">GEMINI ISOLATOR KIT                                    </t>
  </si>
  <si>
    <t>30.1.5.5</t>
  </si>
  <si>
    <t>30.1.5.6</t>
  </si>
  <si>
    <t>30.1.6</t>
  </si>
  <si>
    <t xml:space="preserve">VE-19 A/B EMIS/CONF </t>
  </si>
  <si>
    <t>30.1.6.1</t>
  </si>
  <si>
    <t xml:space="preserve">180 CPS CL1 ARR10   -(180 CPS)                         </t>
  </si>
  <si>
    <t>CFM = 3020   SP = .85   ALT = 8465   TEMP = 70   BHP = 0.746</t>
  </si>
  <si>
    <t xml:space="preserve">ROT=CW  DISCHG=BH  MOUNT=   MTRPOS=   ACCESS= 3:00     </t>
  </si>
  <si>
    <t>30.1.6.2</t>
  </si>
  <si>
    <t>ODP   -1 1/2HP - 208V/3 PH/ 60 1725/0000-PE         145</t>
  </si>
  <si>
    <t>30.1.6.3</t>
  </si>
  <si>
    <t xml:space="preserve">DRIVES @  1266 RPM                                     </t>
  </si>
  <si>
    <t>30.1.6.4</t>
  </si>
  <si>
    <t xml:space="preserve">BELT GUARD-STEEL                                       </t>
  </si>
  <si>
    <t>30.1.6.5</t>
  </si>
  <si>
    <t>30.1.6.6</t>
  </si>
  <si>
    <t xml:space="preserve">RF-120 SET(6)                                          </t>
  </si>
  <si>
    <t>30.1.6.7</t>
  </si>
  <si>
    <t>30.1.6.8</t>
  </si>
  <si>
    <t>30.2</t>
  </si>
  <si>
    <t>CONDENSADORAS MULTI V</t>
  </si>
  <si>
    <t>30.2.1</t>
  </si>
  <si>
    <t>UNIDAD DE 10 TON ARUN100DT3</t>
  </si>
  <si>
    <t>30.2.2</t>
  </si>
  <si>
    <t>UNIDAD DE 14 TON ARUN140DT3</t>
  </si>
  <si>
    <t>30.2.3</t>
  </si>
  <si>
    <t>UNIDAD DE 12 TON ARUN120DT3</t>
  </si>
  <si>
    <t>30.2.4</t>
  </si>
  <si>
    <t>PRHR030</t>
  </si>
  <si>
    <t>30.2.5</t>
  </si>
  <si>
    <t>30.2.6</t>
  </si>
  <si>
    <t>ACCESORIOS PARA MONTAJE UNIDAD</t>
  </si>
  <si>
    <t>30.2.7</t>
  </si>
  <si>
    <t>MANO DE OBRA INSTLACION Y PUESTA EN SERVICIO</t>
  </si>
  <si>
    <t xml:space="preserve">UND
</t>
  </si>
  <si>
    <t>30.2.8</t>
  </si>
  <si>
    <t>Refrigerante y Aceite  R-410 A</t>
  </si>
  <si>
    <t xml:space="preserve">GLB
</t>
  </si>
  <si>
    <t>30.3</t>
  </si>
  <si>
    <t>UNIDADES FAN COIL INTERIORES</t>
  </si>
  <si>
    <t>UNIDADES FAN COILHS Y 2 VIAS  FRIO CALOR</t>
  </si>
  <si>
    <t>30.3.1</t>
  </si>
  <si>
    <t>HS EN TECHO 36000 BTU</t>
  </si>
  <si>
    <t>30.3.2</t>
  </si>
  <si>
    <t>TECHO  VIAS 36000 BTU NOMINAL 4 VIAS ARNU36GTPC2</t>
  </si>
  <si>
    <t>30.3.3</t>
  </si>
  <si>
    <t>TECHO  VIAS 28000 BTU NOMINAL 4 VIAS ARNU28GTPC2</t>
  </si>
  <si>
    <t>30.3.4</t>
  </si>
  <si>
    <t>TECHO  VIAS 24000 BTU NOMINAL 4 VIAS ARNU24GTPC2</t>
  </si>
  <si>
    <t>30.3.5</t>
  </si>
  <si>
    <t>TECHO  VIAS 24000 BTU NOMINAL 2 VIAS ARNU24GTTC2</t>
  </si>
  <si>
    <t>30.3.6</t>
  </si>
  <si>
    <t>CONTROL DIGITAL</t>
  </si>
  <si>
    <t>INCLUIDAS GUARDAS ACRILICAS</t>
  </si>
  <si>
    <t>RED DE CONTROL ( SOLO PARA CONTROL REFRIGERANTE VARIABLE)</t>
  </si>
  <si>
    <t>30.3.7</t>
  </si>
  <si>
    <t>Tubería Condwit EMT x 1/2"</t>
  </si>
  <si>
    <t>30.3.8</t>
  </si>
  <si>
    <t>Curva condwit EMT x 1/2"</t>
  </si>
  <si>
    <t>30.3.9</t>
  </si>
  <si>
    <t>Unión recta EMT x 1/2"</t>
  </si>
  <si>
    <t>30.3.10</t>
  </si>
  <si>
    <t>Conector Recto condwit EMT 1/2"</t>
  </si>
  <si>
    <t>30.3.11</t>
  </si>
  <si>
    <t>Soportería</t>
  </si>
  <si>
    <t>FUERZA FAN COIL</t>
  </si>
  <si>
    <t>30.3.12</t>
  </si>
  <si>
    <t>ENCAUCHETADO 3 No 12</t>
  </si>
  <si>
    <t>30.3.13</t>
  </si>
  <si>
    <t>30.3.14</t>
  </si>
  <si>
    <t>30.3.15</t>
  </si>
  <si>
    <t>30.3.16</t>
  </si>
  <si>
    <t>30.3.17</t>
  </si>
  <si>
    <t>Coraza americana x  1/2"</t>
  </si>
  <si>
    <t>30.3.18</t>
  </si>
  <si>
    <t>Montaje y Mano de Obra Inst. FAN COIL</t>
  </si>
  <si>
    <t>30.4</t>
  </si>
  <si>
    <t>REDES DE COBRE Y ACCESORIOS</t>
  </si>
  <si>
    <t>Mano de Obra - y suministro Tubería de Refrigeración</t>
  </si>
  <si>
    <t>Redes de Succión y Líquido Completas</t>
  </si>
  <si>
    <t>AJUSTAR A DISPOSICION FINAL CON SOFTWARE DEL FABRICANTE</t>
  </si>
  <si>
    <t>30.4.1</t>
  </si>
  <si>
    <t xml:space="preserve">Diámetro 1 1/8" </t>
  </si>
  <si>
    <t>30.4.2</t>
  </si>
  <si>
    <t xml:space="preserve">Diámetro 3/4" </t>
  </si>
  <si>
    <t>30.4.3</t>
  </si>
  <si>
    <t xml:space="preserve">Diámetro 5/8" </t>
  </si>
  <si>
    <t>30.4.4</t>
  </si>
  <si>
    <t xml:space="preserve">Diámetro 1/2" </t>
  </si>
  <si>
    <t>30.4.5</t>
  </si>
  <si>
    <t xml:space="preserve">Diámetro 3/8"   </t>
  </si>
  <si>
    <t>30.4.6</t>
  </si>
  <si>
    <t xml:space="preserve">Diámetro 1/4"   </t>
  </si>
  <si>
    <t>AISLAMIENTO TERMICO EN NEOPRENO</t>
  </si>
  <si>
    <t>30.4.7</t>
  </si>
  <si>
    <t>30.4.8</t>
  </si>
  <si>
    <t>30.4.9</t>
  </si>
  <si>
    <t>30.4.10</t>
  </si>
  <si>
    <t>30.4.11</t>
  </si>
  <si>
    <t>30.4.12</t>
  </si>
  <si>
    <t>SOPORTERIA, SOLDADURA, GASES Y SUPERVISION</t>
  </si>
  <si>
    <t>30.5</t>
  </si>
  <si>
    <t>DRENAJE EVAPORADORAS:</t>
  </si>
  <si>
    <t>Redes de Drenaje: ( PARA MULTI V)</t>
  </si>
  <si>
    <t>30.5.1</t>
  </si>
  <si>
    <t>Red Bombeada de 1", con Bombas de Condensado</t>
  </si>
  <si>
    <t>30.6</t>
  </si>
  <si>
    <t>DUCTO CIRCULAR</t>
  </si>
  <si>
    <t>DUCTO RECTO</t>
  </si>
  <si>
    <t>PLG</t>
  </si>
  <si>
    <t>30.6.1</t>
  </si>
  <si>
    <t>DIAMETRO</t>
  </si>
  <si>
    <t>30.6.2</t>
  </si>
  <si>
    <t>30.6.3</t>
  </si>
  <si>
    <t>30.6.4</t>
  </si>
  <si>
    <t>30.6.5</t>
  </si>
  <si>
    <t>30.6.6</t>
  </si>
  <si>
    <t>30.6.7</t>
  </si>
  <si>
    <t>30.6.8</t>
  </si>
  <si>
    <t>30.6.9</t>
  </si>
  <si>
    <t>30.6.10</t>
  </si>
  <si>
    <t xml:space="preserve">CODOS 90 </t>
  </si>
  <si>
    <t>30.6.11</t>
  </si>
  <si>
    <t>30.6.12</t>
  </si>
  <si>
    <t>30.6.13</t>
  </si>
  <si>
    <t>30.6.14</t>
  </si>
  <si>
    <t>30.6.15</t>
  </si>
  <si>
    <t>30.6.16</t>
  </si>
  <si>
    <t>30.6.17</t>
  </si>
  <si>
    <t>30.6.18</t>
  </si>
  <si>
    <t>CODOS 45</t>
  </si>
  <si>
    <t>30.6.19</t>
  </si>
  <si>
    <t>30.6.20</t>
  </si>
  <si>
    <t>30.6.21</t>
  </si>
  <si>
    <t>30.6.22</t>
  </si>
  <si>
    <t>CODOS ESPECIALES ( 15 Y/O 30 ° A AJUSTES)</t>
  </si>
  <si>
    <t>30.6.23</t>
  </si>
  <si>
    <t>30.6.24</t>
  </si>
  <si>
    <t>30.6.25</t>
  </si>
  <si>
    <t>30.6.26</t>
  </si>
  <si>
    <t>30.6.27</t>
  </si>
  <si>
    <t>30.6.28</t>
  </si>
  <si>
    <t>30.6.29</t>
  </si>
  <si>
    <t>30.6.30</t>
  </si>
  <si>
    <t>YEE</t>
  </si>
  <si>
    <t>30.6.31</t>
  </si>
  <si>
    <t>REDUCCIONES CONCENTRICAS</t>
  </si>
  <si>
    <t>30.6.32</t>
  </si>
  <si>
    <t>30.6.33</t>
  </si>
  <si>
    <t>30.6.34</t>
  </si>
  <si>
    <t>30.6.35</t>
  </si>
  <si>
    <t>30.6.36</t>
  </si>
  <si>
    <t>30.6.37</t>
  </si>
  <si>
    <t>30.6.38</t>
  </si>
  <si>
    <t>30.6.39</t>
  </si>
  <si>
    <t>UNIONES</t>
  </si>
  <si>
    <t>30.6.40</t>
  </si>
  <si>
    <t>30.6.41</t>
  </si>
  <si>
    <t>30.6.42</t>
  </si>
  <si>
    <t>30.6.43</t>
  </si>
  <si>
    <t>30.6.44</t>
  </si>
  <si>
    <t>30.6.45</t>
  </si>
  <si>
    <t>30.6.46</t>
  </si>
  <si>
    <t>30.6.47</t>
  </si>
  <si>
    <t>30.6.48</t>
  </si>
  <si>
    <t>30.6.49</t>
  </si>
  <si>
    <t>TAPAS DUCTO</t>
  </si>
  <si>
    <t>30.6.50</t>
  </si>
  <si>
    <t>30.6.51</t>
  </si>
  <si>
    <t>30.6.52</t>
  </si>
  <si>
    <t>30.6.53</t>
  </si>
  <si>
    <t>30.6.54</t>
  </si>
  <si>
    <t>MODULO DE REJILLA STANDAR</t>
  </si>
  <si>
    <t>30.6.55</t>
  </si>
  <si>
    <t>30.6.56</t>
  </si>
  <si>
    <t>30.6.57</t>
  </si>
  <si>
    <t>PIEZAS ESPECIALES</t>
  </si>
  <si>
    <t>TRANSICIONES A EQUIPOS, ACOPLES RECT A CIRCULAR</t>
  </si>
  <si>
    <t>30.6.58</t>
  </si>
  <si>
    <t>30.6.59</t>
  </si>
  <si>
    <t>30.6.60</t>
  </si>
  <si>
    <t>30.6.61</t>
  </si>
  <si>
    <t>30.6.62</t>
  </si>
  <si>
    <t>DUCTO RECTANGULAR</t>
  </si>
  <si>
    <t>CALIBRE 24</t>
  </si>
  <si>
    <t>PLENUM AISLADOS</t>
  </si>
  <si>
    <t>MANGUERA FLEXIBLE</t>
  </si>
  <si>
    <t>30.6.63</t>
  </si>
  <si>
    <t>ALUMINIO ATCO  DIAMETRO 10"</t>
  </si>
  <si>
    <t>30.6.64</t>
  </si>
  <si>
    <t>ALUMINIO ATCO  DIAMETRO 8"</t>
  </si>
  <si>
    <t>30.6.65</t>
  </si>
  <si>
    <t>ALUMINIO ATCO  DIAMETRO 6"</t>
  </si>
  <si>
    <t>AISLAMIENTO</t>
  </si>
  <si>
    <t>30.6.66</t>
  </si>
  <si>
    <t>TERMICO EN POLIETILENO</t>
  </si>
  <si>
    <t xml:space="preserve">M 2
</t>
  </si>
  <si>
    <t>30.6.67</t>
  </si>
  <si>
    <t>30.7</t>
  </si>
  <si>
    <t>DIFUSORES, REJILLAS Y PERSIANAS</t>
  </si>
  <si>
    <t>DIFUSORES MODULAERS</t>
  </si>
  <si>
    <t>30.7.1</t>
  </si>
  <si>
    <t>UNIDAD DE 24*24" CON DAMPER MARIPOSA 10"</t>
  </si>
  <si>
    <t>30.7.2</t>
  </si>
  <si>
    <t>UNIDAD DE 24*24" CON DAMPER MARIPOSA 8"</t>
  </si>
  <si>
    <t>30.7.3</t>
  </si>
  <si>
    <t>UNIDAD DE 12*12" CON DAMPER MARIPOSA 6"</t>
  </si>
  <si>
    <t>REJILLAS DE RETORNO/EXTRACCION TIPO PERSIANA C/DAMPER</t>
  </si>
  <si>
    <t>30.7.4</t>
  </si>
  <si>
    <t>4" CIRCULAR PP</t>
  </si>
  <si>
    <t>30.7.5</t>
  </si>
  <si>
    <t>4"*10"</t>
  </si>
  <si>
    <t>30.7.6</t>
  </si>
  <si>
    <t>6"*12"</t>
  </si>
  <si>
    <t>30.7.7</t>
  </si>
  <si>
    <t>8"*14"</t>
  </si>
  <si>
    <t>30.7.8</t>
  </si>
  <si>
    <t>10"*20"</t>
  </si>
  <si>
    <t>30.7.9</t>
  </si>
  <si>
    <t>12"*20"</t>
  </si>
  <si>
    <t>30.7.10</t>
  </si>
  <si>
    <t>MONTAJE Y TORNILLERIA REJILLAS Y DIFUSORES</t>
  </si>
  <si>
    <t>30.7.11</t>
  </si>
  <si>
    <t>CUELLOS CIRCULARES CON DAMPER 8" A 14"</t>
  </si>
  <si>
    <t>30.8</t>
  </si>
  <si>
    <t>TABLEROS  ELECTRICOS</t>
  </si>
  <si>
    <t>PROTECCION</t>
  </si>
  <si>
    <t>30.8.1</t>
  </si>
  <si>
    <t>TEA-106A CONCHA</t>
  </si>
  <si>
    <t>30.8.2</t>
  </si>
  <si>
    <t>TEA-107 ACOPIO</t>
  </si>
  <si>
    <t>30.8.3</t>
  </si>
  <si>
    <t>MONTAJE TABLEROS</t>
  </si>
  <si>
    <t>30.9</t>
  </si>
  <si>
    <t>INSTRUMENTACION Y CONTROL</t>
  </si>
  <si>
    <t>BASICOS</t>
  </si>
  <si>
    <t>CONTROL MODULES</t>
  </si>
  <si>
    <t>SISTEMA DE CONTROL AUTOMATICO AIRE ACONDICIONADO</t>
  </si>
  <si>
    <t>MODULO DE CAPTURA DE DATOS</t>
  </si>
  <si>
    <t>30.9.1</t>
  </si>
  <si>
    <t>MicroNet BACnet unitary controller panel mount (6UI, 3UO, 6DO)</t>
  </si>
  <si>
    <t>MNB-300</t>
  </si>
  <si>
    <t>30.9.2</t>
  </si>
  <si>
    <t>RELAY PANEL</t>
  </si>
  <si>
    <t>FUN-RIBM24S</t>
  </si>
  <si>
    <t>30.9.3</t>
  </si>
  <si>
    <t>POWER SUPPLY 200 mA ADJUSTABLE</t>
  </si>
  <si>
    <t>FUN-PSM24A</t>
  </si>
  <si>
    <t>30.9.4</t>
  </si>
  <si>
    <t>CALIBRACION Y ARRANQUE SISTEMA DE CONTROL</t>
  </si>
  <si>
    <t>BASICO</t>
  </si>
  <si>
    <t>MODULO CONCENTRADOR  Y DE MANDO Y ACCESO WEB</t>
  </si>
  <si>
    <t>30.9.5</t>
  </si>
  <si>
    <t>Universal Network Controller, 10/100 Mbit Ethernet Port, 2 RS-232 Ports, 4 RS-485 Ports, 1 LonWorks port with driver, Lon Tunnel service, BACnet driver, Wind River VxWorks w/Jeode Java VM</t>
  </si>
  <si>
    <t>UNC-520-2 (110V)</t>
  </si>
  <si>
    <t>HARDWARE AND WIRING</t>
  </si>
  <si>
    <t>30.9.6</t>
  </si>
  <si>
    <t>SHIELDED CABLE O EQUIVALENTE COMUNICACIÓN Y SEÑALES ANAL.</t>
  </si>
  <si>
    <t>FLEX CONDUIT 1/4",   WIRING SUPPORTS</t>
  </si>
  <si>
    <t>30.9.7</t>
  </si>
  <si>
    <t>INSTALACION MODULOS</t>
  </si>
  <si>
    <t>30.9.8</t>
  </si>
  <si>
    <t>INSTALACION SENSORES</t>
  </si>
  <si>
    <t>30.9.9</t>
  </si>
  <si>
    <t>CONEXIÓN PUNTOS DE CONTROL</t>
  </si>
  <si>
    <t>30.9.10</t>
  </si>
  <si>
    <t>VARIOS, ANCLAJES, TERMINALES ETC.</t>
  </si>
  <si>
    <t>30.10</t>
  </si>
  <si>
    <t>SENSORES Y FILTROS POR LEED</t>
  </si>
  <si>
    <t>30.10.1</t>
  </si>
  <si>
    <t>SENSORES DE CORRIENTE PARA EXTRACTORES</t>
  </si>
  <si>
    <t>30.10.2</t>
  </si>
  <si>
    <t>30.10.3</t>
  </si>
  <si>
    <t>30.10.4</t>
  </si>
  <si>
    <t>30.10.5</t>
  </si>
  <si>
    <t>30.11</t>
  </si>
  <si>
    <t xml:space="preserve">BALANCEO  DOCUMENTACION </t>
  </si>
  <si>
    <t xml:space="preserve">SISTEMAS DE AIRE </t>
  </si>
  <si>
    <t>INCLUIDA DOCUMENTACION Y RECORRIDOS FINALES</t>
  </si>
  <si>
    <t>30.11.1</t>
  </si>
  <si>
    <t>SUMINISTRO</t>
  </si>
  <si>
    <t xml:space="preserve">SIST
</t>
  </si>
  <si>
    <t>30.11.2</t>
  </si>
  <si>
    <t>EXTRACCION</t>
  </si>
  <si>
    <t>AUDIO Y VIDEO</t>
  </si>
  <si>
    <t>TOTAL COSTO DIRECTO</t>
  </si>
  <si>
    <t>ADMINISTRACIÓN</t>
  </si>
  <si>
    <t xml:space="preserve">16.00%
</t>
  </si>
  <si>
    <t>IMPREVISTOS</t>
  </si>
  <si>
    <t xml:space="preserve">4.00%
</t>
  </si>
  <si>
    <t>UTILIDAD</t>
  </si>
  <si>
    <t xml:space="preserve">5.00%
</t>
  </si>
  <si>
    <t>IVA (16% SOBRE LA UTILIDAD)</t>
  </si>
  <si>
    <t>COSTO TOTAL OBRA</t>
  </si>
  <si>
    <t>ÍTEM</t>
  </si>
  <si>
    <t>DESCRIPCIÓN</t>
  </si>
  <si>
    <t>m3</t>
  </si>
  <si>
    <t>M3</t>
  </si>
  <si>
    <t>kg</t>
  </si>
  <si>
    <t>UN</t>
  </si>
  <si>
    <t>M2</t>
  </si>
  <si>
    <t>JGO</t>
  </si>
  <si>
    <t>GL</t>
  </si>
  <si>
    <t>U</t>
  </si>
  <si>
    <t>M</t>
  </si>
  <si>
    <t>Jg.</t>
  </si>
  <si>
    <t>C/U</t>
  </si>
  <si>
    <t>PZA</t>
  </si>
  <si>
    <t>UND</t>
  </si>
  <si>
    <t>GLB</t>
  </si>
  <si>
    <t>SIST</t>
  </si>
  <si>
    <t>PRECIO UNITARIO</t>
  </si>
  <si>
    <t>UNIDAD</t>
  </si>
  <si>
    <t>CANTIDAD</t>
  </si>
  <si>
    <t>TOTAL</t>
  </si>
  <si>
    <t>Aislamiento acústico STC49  (según especificaciones  de diseño acústico)</t>
  </si>
  <si>
    <t>11.8</t>
  </si>
  <si>
    <t>Muros en ladrillo arcilla a la vista (1 cara) color arena, Santa fé gran formato (39x19x5)cm. Ancho &gt; 0.60m</t>
  </si>
  <si>
    <t>Muros en ladrillo arcilla a la vista (1 cara) color arena, Santa fé gran formato (39x19x5)cm. Ancho &lt; 0.60m</t>
  </si>
  <si>
    <t>Enchape en ladrillo arcilla a la vista color arena Santa fé gran formato. (39x5)cm., a&lt;0.60 m</t>
  </si>
  <si>
    <t>Enchape en ladrillo arcilla a la vista Arena Santa fé gran formato. (39x5)cm.</t>
  </si>
  <si>
    <t>Porcelanato Ardesia negro, todo masa, formato 28.2 * 56.4 cm. Ref.: 567142601</t>
  </si>
  <si>
    <t>Guardaescoba piso porcelanato ardesia negro</t>
  </si>
  <si>
    <t>25.12</t>
  </si>
  <si>
    <t>CERTIFICACIONES</t>
  </si>
  <si>
    <t>25.12.1</t>
  </si>
  <si>
    <t>25.12.2</t>
  </si>
  <si>
    <t>Certificación RETIE de acuerdo a normatividad vigente con ente certificador autorizado</t>
  </si>
  <si>
    <t>Certificación RETILAP de acuerdo a normatividad vigente con ente certificador autorizado</t>
  </si>
  <si>
    <t>gl</t>
  </si>
  <si>
    <t>El proponente deberá tener en cuenta para la elaboración de su oferta la actualización de los diseños eléctricos para dar cumplimiento a la normatividad RETIE y RETILAB vigente, conservando los criterios de diseño establecidos en el diseño inicial y sin que esto genere costos a la Universidad Militar Nueva Granada.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</si>
</sst>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quot;#,##0.00;[Red]\-&quot;$&quot;#,##0.00"/>
    <numFmt numFmtId="165" formatCode="_-* #,##0.00_-;\-* #,##0.00_-;_-* &quot;-&quot;??_-;_-@_-"/>
    <numFmt numFmtId="166" formatCode="_([$$-240A]\ * #,##0.00_);_([$$-240A]\ * \(#,##0.00\);_([$$-240A]\ * &quot;-&quot;??_);_(@_)"/>
    <numFmt numFmtId="167" formatCode="_(* #,##0.00000000_);_(* \(#,##0.00000000\);_(* &quot;-&quot;??_);_(@_)"/>
  </numFmts>
  <fonts count="20" x14ac:knownFonts="1">
    <font>
      <sz val="11"/>
      <color theme="1"/>
      <name val="Calibri"/>
      <family val="2"/>
      <scheme val="minor"/>
    </font>
    <font>
      <sz val="9"/>
      <name val="Arial"/>
      <family val="2"/>
    </font>
    <font>
      <b/>
      <sz val="9"/>
      <name val="Arial"/>
      <family val="2"/>
    </font>
    <font>
      <sz val="10"/>
      <name val="Arial"/>
      <family val="2"/>
    </font>
    <font>
      <sz val="9"/>
      <color theme="1"/>
      <name val="Arial"/>
      <family val="2"/>
    </font>
    <font>
      <b/>
      <sz val="9"/>
      <color theme="1"/>
      <name val="Arial"/>
      <family val="2"/>
    </font>
    <font>
      <b/>
      <u/>
      <sz val="9"/>
      <name val="Arial"/>
      <family val="2"/>
    </font>
    <font>
      <sz val="9"/>
      <color indexed="9"/>
      <name val="Arial"/>
      <family val="2"/>
    </font>
    <font>
      <b/>
      <sz val="9"/>
      <color indexed="9"/>
      <name val="Arial"/>
      <family val="2"/>
    </font>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9"/>
      <color theme="0"/>
      <name val="Calibri"/>
      <family val="2"/>
      <scheme val="minor"/>
    </font>
    <font>
      <b/>
      <sz val="11"/>
      <name val="Arial"/>
      <family val="2"/>
    </font>
    <font>
      <sz val="9"/>
      <color theme="0"/>
      <name val="Arial"/>
      <family val="2"/>
    </font>
    <font>
      <b/>
      <sz val="10"/>
      <color rgb="FF7030A0"/>
      <name val="Calibri"/>
      <family val="2"/>
      <scheme val="minor"/>
    </font>
    <font>
      <sz val="9"/>
      <color rgb="FFFFC000"/>
      <name val="Calibri"/>
      <family val="2"/>
      <scheme val="minor"/>
    </font>
    <font>
      <sz val="9"/>
      <color indexed="81"/>
      <name val="Tahoma"/>
      <family val="2"/>
    </font>
    <font>
      <b/>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5"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xf numFmtId="0" fontId="3" fillId="0" borderId="0"/>
    <xf numFmtId="164" fontId="3" fillId="0" borderId="0" applyFont="0" applyFill="0" applyProtection="0"/>
    <xf numFmtId="164" fontId="3" fillId="0" borderId="0" applyFont="0" applyFill="0" applyProtection="0"/>
    <xf numFmtId="13" fontId="3" fillId="0" borderId="0" applyFont="0" applyFill="0" applyProtection="0"/>
    <xf numFmtId="9" fontId="9" fillId="0" borderId="0" applyFont="0" applyFill="0" applyBorder="0" applyAlignment="0" applyProtection="0"/>
    <xf numFmtId="43" fontId="9" fillId="0" borderId="0" applyFont="0" applyFill="0" applyBorder="0" applyAlignment="0" applyProtection="0"/>
  </cellStyleXfs>
  <cellXfs count="301">
    <xf numFmtId="0" fontId="0" fillId="0" borderId="0" xfId="0"/>
    <xf numFmtId="0" fontId="1" fillId="0" borderId="0" xfId="0" applyFont="1" applyFill="1" applyAlignment="1">
      <alignment vertical="center" wrapText="1"/>
    </xf>
    <xf numFmtId="0" fontId="2" fillId="0" borderId="1" xfId="1"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0" fontId="2" fillId="2" borderId="1" xfId="1" applyNumberFormat="1" applyFont="1" applyFill="1" applyBorder="1" applyAlignment="1" applyProtection="1">
      <alignment horizontal="left" vertical="center" wrapText="1"/>
    </xf>
    <xf numFmtId="0" fontId="2" fillId="2" borderId="1" xfId="1" applyNumberFormat="1" applyFont="1" applyFill="1" applyBorder="1" applyAlignment="1" applyProtection="1">
      <alignment horizontal="center" vertical="center" wrapText="1"/>
    </xf>
    <xf numFmtId="49" fontId="2" fillId="3" borderId="1" xfId="1" applyNumberFormat="1" applyFont="1" applyFill="1" applyBorder="1" applyAlignment="1" applyProtection="1">
      <alignment horizontal="center" vertical="center" wrapText="1"/>
    </xf>
    <xf numFmtId="0" fontId="2" fillId="3" borderId="1" xfId="1" applyNumberFormat="1" applyFont="1" applyFill="1" applyBorder="1" applyAlignment="1" applyProtection="1">
      <alignment horizontal="justify" vertical="center" wrapText="1"/>
    </xf>
    <xf numFmtId="0" fontId="2" fillId="3" borderId="1" xfId="1" applyNumberFormat="1" applyFont="1" applyFill="1" applyBorder="1" applyAlignment="1" applyProtection="1">
      <alignment horizontal="center" vertical="center" wrapText="1"/>
    </xf>
    <xf numFmtId="49" fontId="1" fillId="4" borderId="1" xfId="1" applyNumberFormat="1" applyFont="1" applyFill="1" applyBorder="1" applyAlignment="1" applyProtection="1">
      <alignment horizontal="center" vertical="center" wrapText="1"/>
    </xf>
    <xf numFmtId="0" fontId="1" fillId="4" borderId="1" xfId="1" applyNumberFormat="1" applyFont="1" applyFill="1" applyBorder="1" applyAlignment="1" applyProtection="1">
      <alignment horizontal="justify" vertical="center" wrapText="1"/>
    </xf>
    <xf numFmtId="0" fontId="1" fillId="4" borderId="1" xfId="1" applyNumberFormat="1" applyFont="1" applyFill="1" applyBorder="1" applyAlignment="1" applyProtection="1">
      <alignment horizontal="center" vertical="center" wrapText="1"/>
    </xf>
    <xf numFmtId="0" fontId="1" fillId="4" borderId="1" xfId="1" applyNumberFormat="1" applyFont="1" applyFill="1" applyBorder="1" applyAlignment="1" applyProtection="1">
      <alignment horizontal="left" vertical="center" wrapText="1"/>
    </xf>
    <xf numFmtId="49" fontId="1" fillId="0" borderId="1" xfId="1" applyNumberFormat="1" applyFont="1" applyFill="1" applyBorder="1" applyAlignment="1">
      <alignment horizontal="center" vertical="center" wrapText="1"/>
    </xf>
    <xf numFmtId="0" fontId="1" fillId="0" borderId="1" xfId="1" applyFont="1" applyFill="1" applyBorder="1" applyAlignment="1">
      <alignment horizontal="justify" vertical="center" wrapText="1"/>
    </xf>
    <xf numFmtId="0" fontId="1" fillId="0" borderId="1" xfId="1" applyFont="1" applyFill="1" applyBorder="1" applyAlignment="1">
      <alignment horizontal="center" vertical="center" wrapText="1"/>
    </xf>
    <xf numFmtId="0" fontId="2" fillId="2" borderId="1" xfId="1" applyNumberFormat="1" applyFont="1" applyFill="1" applyBorder="1" applyAlignment="1" applyProtection="1">
      <alignment horizontal="justify" vertical="center" wrapText="1"/>
    </xf>
    <xf numFmtId="49" fontId="1" fillId="0" borderId="1" xfId="1" applyNumberFormat="1" applyFont="1" applyFill="1" applyBorder="1" applyAlignment="1" applyProtection="1">
      <alignment horizontal="center" vertical="center" wrapText="1"/>
    </xf>
    <xf numFmtId="0" fontId="1" fillId="0" borderId="1" xfId="1" applyNumberFormat="1" applyFont="1" applyFill="1" applyBorder="1" applyAlignment="1" applyProtection="1">
      <alignment horizontal="justify" vertical="center" wrapText="1"/>
    </xf>
    <xf numFmtId="0" fontId="1" fillId="0" borderId="1" xfId="1" applyNumberFormat="1" applyFont="1" applyFill="1" applyBorder="1" applyAlignment="1" applyProtection="1">
      <alignment horizontal="center" vertical="center" wrapText="1"/>
    </xf>
    <xf numFmtId="0" fontId="1" fillId="4" borderId="1" xfId="1" applyFont="1" applyFill="1" applyBorder="1" applyAlignment="1">
      <alignment horizontal="justify" vertical="center" wrapText="1"/>
    </xf>
    <xf numFmtId="0" fontId="1" fillId="4" borderId="1" xfId="1" applyFont="1" applyFill="1" applyBorder="1" applyAlignment="1">
      <alignment horizontal="center" vertical="center" wrapText="1"/>
    </xf>
    <xf numFmtId="49" fontId="1" fillId="5" borderId="1" xfId="1" applyNumberFormat="1" applyFont="1" applyFill="1" applyBorder="1" applyAlignment="1" applyProtection="1">
      <alignment horizontal="center" vertical="center" wrapText="1"/>
    </xf>
    <xf numFmtId="0" fontId="1" fillId="5" borderId="1" xfId="1" applyNumberFormat="1" applyFont="1" applyFill="1" applyBorder="1" applyAlignment="1" applyProtection="1">
      <alignment horizontal="justify" vertical="center" wrapText="1"/>
    </xf>
    <xf numFmtId="0" fontId="1" fillId="5" borderId="1" xfId="1" applyNumberFormat="1" applyFont="1" applyFill="1" applyBorder="1" applyAlignment="1" applyProtection="1">
      <alignment horizontal="center" vertical="center" wrapText="1"/>
    </xf>
    <xf numFmtId="0" fontId="4" fillId="0" borderId="1" xfId="0" applyFont="1" applyBorder="1" applyAlignment="1">
      <alignment vertical="center" wrapText="1"/>
    </xf>
    <xf numFmtId="49" fontId="1" fillId="4" borderId="1"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1" applyFont="1" applyFill="1" applyBorder="1" applyAlignment="1">
      <alignment horizontal="justify" vertical="center" wrapText="1"/>
    </xf>
    <xf numFmtId="0" fontId="2" fillId="2" borderId="1" xfId="1" applyFont="1" applyFill="1" applyBorder="1" applyAlignment="1">
      <alignment horizontal="center" vertical="center" wrapText="1"/>
    </xf>
    <xf numFmtId="49" fontId="5" fillId="3" borderId="1" xfId="1" applyNumberFormat="1" applyFont="1" applyFill="1" applyBorder="1" applyAlignment="1">
      <alignment horizontal="center" vertical="center" wrapText="1"/>
    </xf>
    <xf numFmtId="0" fontId="5" fillId="3" borderId="1" xfId="1" applyFont="1" applyFill="1" applyBorder="1" applyAlignment="1">
      <alignment vertical="center" wrapText="1"/>
    </xf>
    <xf numFmtId="0" fontId="5" fillId="3"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1" fillId="0" borderId="1" xfId="1" applyFont="1" applyFill="1" applyBorder="1" applyAlignment="1">
      <alignment vertical="center" wrapText="1"/>
    </xf>
    <xf numFmtId="0" fontId="1" fillId="3" borderId="1" xfId="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0" fontId="1" fillId="4" borderId="1" xfId="1" applyFont="1" applyFill="1" applyBorder="1" applyAlignment="1">
      <alignment vertical="center" wrapText="1"/>
    </xf>
    <xf numFmtId="0" fontId="2" fillId="3" borderId="1" xfId="1" applyFont="1" applyFill="1" applyBorder="1" applyAlignment="1">
      <alignment vertical="center" wrapText="1"/>
    </xf>
    <xf numFmtId="0" fontId="2" fillId="3"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2" fillId="2" borderId="1" xfId="1" applyFont="1" applyFill="1" applyBorder="1" applyAlignment="1">
      <alignment vertical="center" wrapText="1"/>
    </xf>
    <xf numFmtId="0" fontId="1" fillId="0" borderId="1" xfId="1" applyFont="1" applyFill="1" applyBorder="1" applyAlignment="1">
      <alignment horizontal="left" vertical="center" wrapText="1"/>
    </xf>
    <xf numFmtId="49" fontId="2" fillId="3" borderId="1" xfId="1" applyNumberFormat="1" applyFont="1" applyFill="1" applyBorder="1" applyAlignment="1">
      <alignment horizontal="center" vertical="center" wrapText="1"/>
    </xf>
    <xf numFmtId="0" fontId="2" fillId="3" borderId="1" xfId="1" applyFont="1" applyFill="1" applyBorder="1" applyAlignment="1">
      <alignment horizontal="justify" vertical="center" wrapText="1"/>
    </xf>
    <xf numFmtId="0" fontId="1" fillId="2"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justify" vertical="center" wrapText="1"/>
    </xf>
    <xf numFmtId="43" fontId="2" fillId="3" borderId="1" xfId="3" applyNumberFormat="1" applyFont="1" applyFill="1" applyBorder="1" applyAlignment="1">
      <alignment horizontal="right" vertical="center" wrapText="1"/>
    </xf>
    <xf numFmtId="0" fontId="6" fillId="0" borderId="1" xfId="1" applyFont="1" applyFill="1" applyBorder="1" applyAlignment="1">
      <alignment horizontal="left" vertical="center" wrapText="1"/>
    </xf>
    <xf numFmtId="0" fontId="6" fillId="0" borderId="1" xfId="1" applyFont="1" applyFill="1" applyBorder="1" applyAlignment="1">
      <alignment horizontal="center" vertical="center" wrapText="1"/>
    </xf>
    <xf numFmtId="0" fontId="1" fillId="0" borderId="1" xfId="1" applyFont="1" applyFill="1" applyBorder="1" applyAlignment="1">
      <alignment horizontal="justify" vertical="top" wrapText="1"/>
    </xf>
    <xf numFmtId="0" fontId="1" fillId="0" borderId="1" xfId="1" applyFont="1" applyFill="1" applyBorder="1" applyAlignment="1">
      <alignment horizontal="center" vertical="top" wrapText="1"/>
    </xf>
    <xf numFmtId="49" fontId="2" fillId="0" borderId="1" xfId="1" quotePrefix="1" applyNumberFormat="1" applyFont="1" applyFill="1" applyBorder="1" applyAlignment="1">
      <alignment horizontal="center" vertical="center" wrapText="1"/>
    </xf>
    <xf numFmtId="0" fontId="6" fillId="0" borderId="1" xfId="1" applyFont="1" applyFill="1" applyBorder="1" applyAlignment="1">
      <alignment horizontal="justify" wrapText="1"/>
    </xf>
    <xf numFmtId="0" fontId="6" fillId="0" borderId="1" xfId="1" applyFont="1" applyFill="1" applyBorder="1" applyAlignment="1">
      <alignment horizontal="center" wrapText="1"/>
    </xf>
    <xf numFmtId="0" fontId="6" fillId="0" borderId="1" xfId="1" applyFont="1" applyFill="1" applyBorder="1" applyAlignment="1">
      <alignment horizontal="justify" vertical="justify" wrapText="1"/>
    </xf>
    <xf numFmtId="0" fontId="6" fillId="0" borderId="1" xfId="1" applyFont="1" applyFill="1" applyBorder="1" applyAlignment="1">
      <alignment horizontal="center" vertical="justify" wrapText="1"/>
    </xf>
    <xf numFmtId="0" fontId="1" fillId="0" borderId="1" xfId="1" applyFont="1" applyFill="1" applyBorder="1" applyAlignment="1">
      <alignment horizontal="justify" vertical="justify" wrapText="1"/>
    </xf>
    <xf numFmtId="0" fontId="1" fillId="0" borderId="1" xfId="1" applyFont="1" applyFill="1" applyBorder="1" applyAlignment="1">
      <alignment horizontal="center" vertical="justify" wrapText="1"/>
    </xf>
    <xf numFmtId="0" fontId="2" fillId="3" borderId="1" xfId="1" applyFont="1" applyFill="1" applyBorder="1" applyAlignment="1">
      <alignment horizontal="justify" vertical="justify" wrapText="1"/>
    </xf>
    <xf numFmtId="0" fontId="2" fillId="3" borderId="1" xfId="1" applyFont="1" applyFill="1" applyBorder="1" applyAlignment="1">
      <alignment horizontal="center" vertical="justify" wrapText="1"/>
    </xf>
    <xf numFmtId="0" fontId="6" fillId="0" borderId="1" xfId="1" applyFont="1" applyFill="1" applyBorder="1" applyAlignment="1">
      <alignment horizontal="justify" vertical="top" wrapText="1"/>
    </xf>
    <xf numFmtId="0" fontId="6" fillId="0" borderId="1" xfId="1" applyFont="1" applyFill="1" applyBorder="1" applyAlignment="1">
      <alignment horizontal="center" vertical="top" wrapText="1"/>
    </xf>
    <xf numFmtId="0" fontId="2" fillId="0" borderId="1" xfId="1" applyFont="1" applyFill="1" applyBorder="1" applyAlignment="1">
      <alignment horizontal="center" vertical="center" wrapText="1"/>
    </xf>
    <xf numFmtId="0" fontId="1" fillId="0" borderId="1" xfId="1" applyFont="1" applyFill="1" applyBorder="1" applyAlignment="1">
      <alignment horizontal="justify" wrapText="1"/>
    </xf>
    <xf numFmtId="0" fontId="1" fillId="0" borderId="1" xfId="1" applyFont="1" applyFill="1" applyBorder="1" applyAlignment="1">
      <alignment horizontal="center" wrapText="1"/>
    </xf>
    <xf numFmtId="2" fontId="1" fillId="0" borderId="1" xfId="3" applyNumberFormat="1" applyFont="1" applyFill="1" applyBorder="1" applyAlignment="1">
      <alignment vertical="center" wrapText="1"/>
    </xf>
    <xf numFmtId="166" fontId="1" fillId="0" borderId="1" xfId="3" applyNumberFormat="1" applyFont="1" applyFill="1" applyBorder="1" applyAlignment="1">
      <alignment horizontal="right" vertical="center" wrapText="1"/>
    </xf>
    <xf numFmtId="0" fontId="2" fillId="0" borderId="1" xfId="1" applyFont="1" applyFill="1" applyBorder="1" applyAlignment="1">
      <alignment horizontal="justify" vertical="top" wrapText="1"/>
    </xf>
    <xf numFmtId="0" fontId="2" fillId="0" borderId="1" xfId="1" applyFont="1" applyFill="1" applyBorder="1" applyAlignment="1">
      <alignment horizontal="center" vertical="top" wrapText="1"/>
    </xf>
    <xf numFmtId="2" fontId="1" fillId="0" borderId="1" xfId="1" applyNumberFormat="1" applyFont="1" applyFill="1" applyBorder="1" applyAlignment="1">
      <alignment vertical="center" wrapText="1"/>
    </xf>
    <xf numFmtId="166" fontId="1" fillId="0" borderId="1" xfId="1" applyNumberFormat="1" applyFont="1" applyFill="1" applyBorder="1" applyAlignment="1">
      <alignment horizontal="center" vertical="center" wrapText="1"/>
    </xf>
    <xf numFmtId="166" fontId="2" fillId="2" borderId="1" xfId="3" applyNumberFormat="1" applyFont="1" applyFill="1" applyBorder="1" applyAlignment="1" applyProtection="1">
      <alignment horizontal="center" vertical="center" wrapText="1"/>
    </xf>
    <xf numFmtId="166" fontId="2" fillId="3" borderId="1" xfId="3"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0" fontId="2" fillId="0" borderId="1" xfId="1" applyNumberFormat="1" applyFont="1" applyFill="1" applyBorder="1" applyAlignment="1" applyProtection="1">
      <alignment horizontal="justify" vertical="center" wrapText="1"/>
    </xf>
    <xf numFmtId="0" fontId="1" fillId="0" borderId="1" xfId="1" applyNumberFormat="1" applyFont="1" applyFill="1" applyBorder="1" applyAlignment="1" applyProtection="1">
      <alignment horizontal="left" vertical="center" wrapText="1"/>
    </xf>
    <xf numFmtId="49" fontId="7" fillId="6" borderId="1" xfId="1" applyNumberFormat="1" applyFont="1" applyFill="1" applyBorder="1" applyAlignment="1">
      <alignment horizontal="center" vertical="center" wrapText="1"/>
    </xf>
    <xf numFmtId="0" fontId="8" fillId="6" borderId="1" xfId="1" applyFont="1" applyFill="1" applyBorder="1" applyAlignment="1">
      <alignment horizontal="justify" vertical="center" wrapText="1"/>
    </xf>
    <xf numFmtId="0" fontId="7" fillId="6" borderId="1" xfId="1" applyFont="1" applyFill="1" applyBorder="1" applyAlignment="1">
      <alignment horizontal="center" vertical="center" wrapText="1"/>
    </xf>
    <xf numFmtId="0" fontId="2" fillId="0" borderId="0" xfId="0" applyNumberFormat="1" applyFont="1" applyFill="1" applyAlignment="1" applyProtection="1">
      <alignment horizontal="center" vertical="center" wrapText="1"/>
    </xf>
    <xf numFmtId="0" fontId="10" fillId="0" borderId="1" xfId="0" applyFont="1" applyBorder="1" applyAlignment="1">
      <alignment horizontal="center" vertical="center" wrapText="1"/>
    </xf>
    <xf numFmtId="166" fontId="10" fillId="0" borderId="1" xfId="0" applyNumberFormat="1" applyFont="1" applyBorder="1" applyAlignment="1">
      <alignment horizontal="center" vertical="center" wrapText="1"/>
    </xf>
    <xf numFmtId="0" fontId="11" fillId="0" borderId="0" xfId="0" applyFont="1" applyAlignment="1">
      <alignment wrapText="1"/>
    </xf>
    <xf numFmtId="0" fontId="11" fillId="2" borderId="1" xfId="0"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66" fontId="11" fillId="3" borderId="1" xfId="0" applyNumberFormat="1" applyFont="1" applyFill="1" applyBorder="1" applyAlignment="1">
      <alignment horizontal="center" vertical="center" wrapText="1"/>
    </xf>
    <xf numFmtId="166" fontId="10" fillId="3"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66"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66" fontId="12" fillId="5" borderId="1" xfId="0" applyNumberFormat="1" applyFont="1" applyFill="1" applyBorder="1" applyAlignment="1">
      <alignment horizontal="center" vertical="center" wrapText="1"/>
    </xf>
    <xf numFmtId="0" fontId="11" fillId="0" borderId="1" xfId="0" applyFont="1" applyBorder="1" applyAlignment="1">
      <alignment wrapText="1"/>
    </xf>
    <xf numFmtId="166" fontId="11" fillId="0" borderId="1" xfId="0" applyNumberFormat="1" applyFont="1" applyBorder="1" applyAlignment="1">
      <alignment wrapText="1"/>
    </xf>
    <xf numFmtId="0" fontId="11" fillId="5" borderId="1" xfId="0" applyFont="1" applyFill="1" applyBorder="1" applyAlignment="1">
      <alignment wrapText="1"/>
    </xf>
    <xf numFmtId="166"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66" fontId="11" fillId="4"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166" fontId="13" fillId="6" borderId="1" xfId="0" applyNumberFormat="1" applyFont="1" applyFill="1" applyBorder="1" applyAlignment="1">
      <alignment horizontal="center" vertical="center" wrapText="1"/>
    </xf>
    <xf numFmtId="0" fontId="11" fillId="0" borderId="0" xfId="0" applyFont="1" applyAlignment="1">
      <alignment horizontal="center" vertical="center" wrapText="1"/>
    </xf>
    <xf numFmtId="9" fontId="11" fillId="0" borderId="0" xfId="5" applyFont="1" applyAlignment="1">
      <alignment horizontal="center" vertical="center" wrapText="1"/>
    </xf>
    <xf numFmtId="166" fontId="11" fillId="0" borderId="0" xfId="0" applyNumberFormat="1" applyFont="1" applyAlignment="1">
      <alignment horizontal="center" vertical="center" wrapText="1"/>
    </xf>
    <xf numFmtId="9" fontId="11" fillId="0" borderId="1" xfId="0" applyNumberFormat="1" applyFont="1" applyBorder="1" applyAlignment="1">
      <alignment horizontal="center" vertical="center" wrapText="1"/>
    </xf>
    <xf numFmtId="43" fontId="2" fillId="0" borderId="0" xfId="6" applyFont="1" applyFill="1" applyAlignment="1" applyProtection="1">
      <alignment horizontal="center" vertical="center" wrapText="1"/>
    </xf>
    <xf numFmtId="43" fontId="10" fillId="0" borderId="1" xfId="6" applyFont="1" applyBorder="1" applyAlignment="1">
      <alignment horizontal="center" vertical="center" wrapText="1"/>
    </xf>
    <xf numFmtId="43" fontId="11" fillId="2" borderId="1" xfId="6" applyFont="1" applyFill="1" applyBorder="1" applyAlignment="1">
      <alignment horizontal="center" vertical="center" wrapText="1"/>
    </xf>
    <xf numFmtId="43" fontId="11" fillId="3" borderId="1" xfId="6" applyFont="1" applyFill="1" applyBorder="1" applyAlignment="1">
      <alignment horizontal="center" vertical="center" wrapText="1"/>
    </xf>
    <xf numFmtId="43" fontId="11" fillId="0" borderId="1" xfId="6" applyFont="1" applyBorder="1" applyAlignment="1">
      <alignment horizontal="center" vertical="center" wrapText="1"/>
    </xf>
    <xf numFmtId="43" fontId="10" fillId="2" borderId="1" xfId="6" applyFont="1" applyFill="1" applyBorder="1" applyAlignment="1">
      <alignment horizontal="center" vertical="center" wrapText="1"/>
    </xf>
    <xf numFmtId="43" fontId="11" fillId="0" borderId="1" xfId="6" applyFont="1" applyFill="1" applyBorder="1" applyAlignment="1">
      <alignment horizontal="center" vertical="center" wrapText="1"/>
    </xf>
    <xf numFmtId="43" fontId="12" fillId="5" borderId="1" xfId="6" applyFont="1" applyFill="1" applyBorder="1" applyAlignment="1">
      <alignment horizontal="center" vertical="center" wrapText="1"/>
    </xf>
    <xf numFmtId="43" fontId="11" fillId="5" borderId="1" xfId="6" applyFont="1" applyFill="1" applyBorder="1" applyAlignment="1">
      <alignment horizontal="center" vertical="center" wrapText="1"/>
    </xf>
    <xf numFmtId="43" fontId="11" fillId="4" borderId="1" xfId="6" applyFont="1" applyFill="1" applyBorder="1" applyAlignment="1">
      <alignment horizontal="center" vertical="center" wrapText="1"/>
    </xf>
    <xf numFmtId="43" fontId="10" fillId="3" borderId="1" xfId="6" applyFont="1" applyFill="1" applyBorder="1" applyAlignment="1">
      <alignment horizontal="center" vertical="center" wrapText="1"/>
    </xf>
    <xf numFmtId="43" fontId="1" fillId="0" borderId="1" xfId="6" applyFont="1" applyFill="1" applyBorder="1" applyAlignment="1">
      <alignment vertical="center" wrapText="1"/>
    </xf>
    <xf numFmtId="43" fontId="13" fillId="6" borderId="1" xfId="6" applyFont="1" applyFill="1" applyBorder="1" applyAlignment="1">
      <alignment horizontal="center" vertical="center" wrapText="1"/>
    </xf>
    <xf numFmtId="43" fontId="11" fillId="0" borderId="0" xfId="6" applyFont="1" applyAlignment="1">
      <alignment horizontal="center" vertical="center" wrapText="1"/>
    </xf>
    <xf numFmtId="0" fontId="11" fillId="0" borderId="0" xfId="0" applyFont="1" applyAlignment="1">
      <alignment vertical="center" wrapText="1"/>
    </xf>
    <xf numFmtId="43" fontId="11" fillId="0" borderId="0" xfId="6" applyFont="1" applyAlignment="1">
      <alignment vertical="center" wrapText="1"/>
    </xf>
    <xf numFmtId="43" fontId="11" fillId="0" borderId="1" xfId="6" applyFont="1" applyBorder="1" applyAlignment="1">
      <alignment vertical="center" wrapText="1"/>
    </xf>
    <xf numFmtId="166" fontId="11" fillId="0" borderId="1" xfId="0" applyNumberFormat="1" applyFont="1" applyBorder="1" applyAlignment="1">
      <alignment vertical="center" wrapText="1"/>
    </xf>
    <xf numFmtId="43" fontId="11" fillId="5" borderId="1" xfId="6" applyFont="1" applyFill="1" applyBorder="1" applyAlignment="1">
      <alignment vertical="center" wrapText="1"/>
    </xf>
    <xf numFmtId="0" fontId="11" fillId="0" borderId="1" xfId="0" applyFont="1" applyBorder="1" applyAlignment="1">
      <alignment vertical="center" wrapText="1"/>
    </xf>
    <xf numFmtId="0" fontId="6" fillId="0" borderId="1" xfId="1" applyFont="1" applyFill="1" applyBorder="1" applyAlignment="1">
      <alignment horizontal="justify" vertical="center" wrapText="1"/>
    </xf>
    <xf numFmtId="43" fontId="11" fillId="0" borderId="0" xfId="0" applyNumberFormat="1" applyFont="1" applyAlignment="1">
      <alignment vertical="center" wrapText="1"/>
    </xf>
    <xf numFmtId="43" fontId="10" fillId="0" borderId="0" xfId="6" applyFont="1" applyAlignment="1">
      <alignment vertical="center" wrapText="1"/>
    </xf>
    <xf numFmtId="0" fontId="10" fillId="0" borderId="0" xfId="0" applyFont="1" applyAlignment="1">
      <alignment vertical="center" wrapText="1"/>
    </xf>
    <xf numFmtId="0" fontId="1" fillId="0" borderId="3" xfId="1" applyFont="1" applyFill="1" applyBorder="1" applyAlignment="1">
      <alignment horizontal="justify" vertical="center" wrapText="1"/>
    </xf>
    <xf numFmtId="0" fontId="1" fillId="0" borderId="3" xfId="1" applyFont="1" applyFill="1" applyBorder="1" applyAlignment="1">
      <alignment horizontal="center" vertical="center" wrapText="1"/>
    </xf>
    <xf numFmtId="9" fontId="11" fillId="0" borderId="3" xfId="0" applyNumberFormat="1" applyFont="1" applyBorder="1" applyAlignment="1">
      <alignment horizontal="center" vertical="center" wrapText="1"/>
    </xf>
    <xf numFmtId="43" fontId="11" fillId="0" borderId="3" xfId="6" applyFont="1" applyBorder="1" applyAlignment="1">
      <alignment horizontal="center" vertical="center" wrapText="1"/>
    </xf>
    <xf numFmtId="166"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 fillId="0" borderId="4" xfId="1" applyFont="1" applyFill="1" applyBorder="1" applyAlignment="1">
      <alignment horizontal="justify" vertical="center" wrapText="1"/>
    </xf>
    <xf numFmtId="0" fontId="1" fillId="0" borderId="4" xfId="1" applyFont="1" applyFill="1" applyBorder="1" applyAlignment="1">
      <alignment horizontal="center" vertical="center" wrapText="1"/>
    </xf>
    <xf numFmtId="9" fontId="11" fillId="0" borderId="4" xfId="0" applyNumberFormat="1" applyFont="1" applyBorder="1" applyAlignment="1">
      <alignment horizontal="center" vertical="center" wrapText="1"/>
    </xf>
    <xf numFmtId="43" fontId="11" fillId="0" borderId="4" xfId="6" applyFont="1" applyBorder="1" applyAlignment="1">
      <alignment horizontal="center" vertical="center" wrapText="1"/>
    </xf>
    <xf numFmtId="0" fontId="11" fillId="0" borderId="4" xfId="0" applyFont="1" applyBorder="1" applyAlignment="1">
      <alignment horizontal="center" vertical="center" wrapText="1"/>
    </xf>
    <xf numFmtId="166" fontId="11" fillId="0" borderId="4" xfId="0" applyNumberFormat="1" applyFont="1" applyBorder="1" applyAlignment="1">
      <alignment horizontal="center" vertical="center" wrapText="1"/>
    </xf>
    <xf numFmtId="0" fontId="2" fillId="8" borderId="3" xfId="1" applyNumberFormat="1" applyFont="1" applyFill="1" applyBorder="1" applyAlignment="1" applyProtection="1">
      <alignment horizontal="justify" vertical="center" wrapText="1"/>
    </xf>
    <xf numFmtId="0" fontId="2" fillId="8" borderId="3" xfId="1" applyNumberFormat="1" applyFont="1" applyFill="1" applyBorder="1" applyAlignment="1" applyProtection="1">
      <alignment horizontal="center" vertical="center" wrapText="1"/>
    </xf>
    <xf numFmtId="0" fontId="11" fillId="8" borderId="3" xfId="0" applyFont="1" applyFill="1" applyBorder="1" applyAlignment="1">
      <alignment horizontal="center" vertical="center" wrapText="1"/>
    </xf>
    <xf numFmtId="43" fontId="11" fillId="8" borderId="3" xfId="6" applyFont="1" applyFill="1" applyBorder="1" applyAlignment="1">
      <alignment horizontal="center" vertical="center" wrapText="1"/>
    </xf>
    <xf numFmtId="166" fontId="11" fillId="8" borderId="3" xfId="0" applyNumberFormat="1" applyFont="1" applyFill="1" applyBorder="1" applyAlignment="1">
      <alignment horizontal="center" vertical="center" wrapText="1"/>
    </xf>
    <xf numFmtId="166" fontId="10" fillId="8" borderId="3" xfId="0" applyNumberFormat="1" applyFont="1" applyFill="1" applyBorder="1" applyAlignment="1">
      <alignment horizontal="center" vertical="center" wrapText="1"/>
    </xf>
    <xf numFmtId="0" fontId="1" fillId="4" borderId="3" xfId="1" applyNumberFormat="1" applyFont="1" applyFill="1" applyBorder="1" applyAlignment="1" applyProtection="1">
      <alignment horizontal="justify" vertical="center" wrapText="1"/>
    </xf>
    <xf numFmtId="0" fontId="1" fillId="4" borderId="3" xfId="1" applyNumberFormat="1" applyFont="1" applyFill="1" applyBorder="1" applyAlignment="1" applyProtection="1">
      <alignment horizontal="center" vertical="center" wrapText="1"/>
    </xf>
    <xf numFmtId="0" fontId="1" fillId="4" borderId="3" xfId="1" applyNumberFormat="1" applyFont="1" applyFill="1" applyBorder="1" applyAlignment="1" applyProtection="1">
      <alignment horizontal="left" vertical="center" wrapText="1"/>
    </xf>
    <xf numFmtId="0" fontId="2" fillId="2" borderId="3" xfId="1" applyNumberFormat="1" applyFont="1" applyFill="1" applyBorder="1" applyAlignment="1" applyProtection="1">
      <alignment horizontal="justify" vertical="center" wrapText="1"/>
    </xf>
    <xf numFmtId="0" fontId="2" fillId="2" borderId="3" xfId="1" applyNumberFormat="1" applyFont="1" applyFill="1" applyBorder="1" applyAlignment="1" applyProtection="1">
      <alignment horizontal="center" vertical="center" wrapText="1"/>
    </xf>
    <xf numFmtId="0" fontId="11" fillId="2" borderId="3" xfId="0" applyFont="1" applyFill="1" applyBorder="1" applyAlignment="1">
      <alignment horizontal="center" vertical="center" wrapText="1"/>
    </xf>
    <xf numFmtId="43" fontId="11" fillId="2" borderId="3" xfId="6" applyFont="1" applyFill="1" applyBorder="1" applyAlignment="1">
      <alignment horizontal="center" vertical="center" wrapText="1"/>
    </xf>
    <xf numFmtId="166" fontId="11" fillId="2" borderId="3" xfId="0" applyNumberFormat="1" applyFont="1" applyFill="1" applyBorder="1" applyAlignment="1">
      <alignment horizontal="center" vertical="center" wrapText="1"/>
    </xf>
    <xf numFmtId="166" fontId="10"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43" fontId="10" fillId="2" borderId="3" xfId="6" applyFont="1" applyFill="1" applyBorder="1" applyAlignment="1">
      <alignment horizontal="center" vertical="center" wrapText="1"/>
    </xf>
    <xf numFmtId="0" fontId="1" fillId="0" borderId="3" xfId="1" applyNumberFormat="1" applyFont="1" applyFill="1" applyBorder="1" applyAlignment="1" applyProtection="1">
      <alignment horizontal="justify" vertical="center" wrapText="1"/>
    </xf>
    <xf numFmtId="0" fontId="1" fillId="0" borderId="3" xfId="1" applyNumberFormat="1" applyFont="1" applyFill="1" applyBorder="1" applyAlignment="1" applyProtection="1">
      <alignment horizontal="center" vertical="center" wrapText="1"/>
    </xf>
    <xf numFmtId="0" fontId="1" fillId="4" borderId="3" xfId="1" applyFont="1" applyFill="1" applyBorder="1" applyAlignment="1">
      <alignment horizontal="justify" vertical="center" wrapText="1"/>
    </xf>
    <xf numFmtId="0" fontId="1" fillId="4" borderId="3" xfId="1" applyFont="1" applyFill="1" applyBorder="1" applyAlignment="1">
      <alignment horizontal="center" vertical="center" wrapText="1"/>
    </xf>
    <xf numFmtId="0" fontId="11" fillId="0" borderId="3" xfId="0" applyFont="1" applyFill="1" applyBorder="1" applyAlignment="1">
      <alignment horizontal="center" vertical="center" wrapText="1"/>
    </xf>
    <xf numFmtId="43" fontId="11" fillId="0" borderId="3" xfId="6" applyFont="1" applyFill="1" applyBorder="1" applyAlignment="1">
      <alignment horizontal="center" vertical="center" wrapText="1"/>
    </xf>
    <xf numFmtId="166" fontId="11" fillId="0" borderId="3" xfId="0" applyNumberFormat="1" applyFont="1" applyFill="1" applyBorder="1" applyAlignment="1">
      <alignment horizontal="center" vertical="center" wrapText="1"/>
    </xf>
    <xf numFmtId="0" fontId="4" fillId="0" borderId="3" xfId="0" applyFont="1" applyBorder="1" applyAlignment="1">
      <alignment vertical="center" wrapText="1"/>
    </xf>
    <xf numFmtId="0" fontId="11" fillId="0" borderId="3" xfId="0" applyFont="1" applyBorder="1" applyAlignment="1">
      <alignment vertical="center" wrapText="1"/>
    </xf>
    <xf numFmtId="0" fontId="11" fillId="4" borderId="3" xfId="0" applyFont="1" applyFill="1" applyBorder="1" applyAlignment="1">
      <alignment horizontal="center" vertical="center" wrapText="1"/>
    </xf>
    <xf numFmtId="43" fontId="11" fillId="4" borderId="3" xfId="6" applyFont="1" applyFill="1" applyBorder="1" applyAlignment="1">
      <alignment horizontal="center" vertical="center" wrapText="1"/>
    </xf>
    <xf numFmtId="166" fontId="11" fillId="4" borderId="3" xfId="0" applyNumberFormat="1" applyFont="1" applyFill="1" applyBorder="1" applyAlignment="1">
      <alignment horizontal="center" vertical="center" wrapText="1"/>
    </xf>
    <xf numFmtId="0" fontId="2" fillId="2" borderId="3" xfId="1" applyFont="1" applyFill="1" applyBorder="1" applyAlignment="1">
      <alignment horizontal="justify" vertical="center" wrapText="1"/>
    </xf>
    <xf numFmtId="0" fontId="2" fillId="2" borderId="3" xfId="1" applyFont="1" applyFill="1" applyBorder="1" applyAlignment="1">
      <alignment horizontal="center" vertical="center" wrapText="1"/>
    </xf>
    <xf numFmtId="0" fontId="5" fillId="8" borderId="3" xfId="1" applyFont="1" applyFill="1" applyBorder="1" applyAlignment="1">
      <alignment vertical="center" wrapText="1"/>
    </xf>
    <xf numFmtId="0" fontId="5" fillId="8" borderId="3" xfId="1" applyFont="1" applyFill="1" applyBorder="1" applyAlignment="1">
      <alignment horizontal="center" vertical="center" wrapText="1"/>
    </xf>
    <xf numFmtId="0" fontId="1" fillId="0" borderId="3" xfId="1" applyFont="1" applyFill="1" applyBorder="1" applyAlignment="1">
      <alignment vertical="center" wrapText="1"/>
    </xf>
    <xf numFmtId="0" fontId="1" fillId="8" borderId="3" xfId="1" applyFont="1" applyFill="1" applyBorder="1" applyAlignment="1">
      <alignment horizontal="center" vertical="center" wrapText="1"/>
    </xf>
    <xf numFmtId="0" fontId="1" fillId="4" borderId="3" xfId="1" applyFont="1" applyFill="1" applyBorder="1" applyAlignment="1">
      <alignment vertical="center" wrapText="1"/>
    </xf>
    <xf numFmtId="0" fontId="2" fillId="8" borderId="3" xfId="1" applyFont="1" applyFill="1" applyBorder="1" applyAlignment="1">
      <alignment vertical="center" wrapText="1"/>
    </xf>
    <xf numFmtId="0" fontId="2" fillId="8" borderId="3" xfId="1" applyFont="1" applyFill="1" applyBorder="1" applyAlignment="1">
      <alignment horizontal="center" vertical="center" wrapText="1"/>
    </xf>
    <xf numFmtId="0" fontId="10" fillId="8" borderId="3" xfId="0" applyFont="1" applyFill="1" applyBorder="1" applyAlignment="1">
      <alignment horizontal="center" vertical="center" wrapText="1"/>
    </xf>
    <xf numFmtId="43" fontId="10" fillId="8" borderId="3" xfId="6" applyFont="1" applyFill="1" applyBorder="1" applyAlignment="1">
      <alignment horizontal="center" vertical="center" wrapText="1"/>
    </xf>
    <xf numFmtId="0" fontId="2" fillId="2" borderId="3" xfId="1" applyFont="1" applyFill="1" applyBorder="1" applyAlignment="1">
      <alignment vertical="center" wrapText="1"/>
    </xf>
    <xf numFmtId="0" fontId="1" fillId="0" borderId="3" xfId="1" applyFont="1" applyFill="1" applyBorder="1" applyAlignment="1">
      <alignment horizontal="left" vertical="center" wrapText="1"/>
    </xf>
    <xf numFmtId="0" fontId="2" fillId="8" borderId="3" xfId="1" applyFont="1" applyFill="1" applyBorder="1" applyAlignment="1">
      <alignment horizontal="justify" vertical="center" wrapText="1"/>
    </xf>
    <xf numFmtId="0" fontId="1" fillId="2" borderId="3" xfId="1" applyFont="1" applyFill="1" applyBorder="1" applyAlignment="1">
      <alignment horizontal="center" vertical="center" wrapText="1"/>
    </xf>
    <xf numFmtId="0" fontId="2" fillId="0" borderId="3" xfId="1" applyFont="1" applyFill="1" applyBorder="1" applyAlignment="1">
      <alignment horizontal="justify" vertical="center" wrapText="1"/>
    </xf>
    <xf numFmtId="43" fontId="2" fillId="8" borderId="3" xfId="3" applyNumberFormat="1" applyFont="1" applyFill="1" applyBorder="1" applyAlignment="1">
      <alignment horizontal="right" vertical="center" wrapText="1"/>
    </xf>
    <xf numFmtId="0" fontId="6" fillId="0" borderId="3" xfId="1" applyFont="1" applyFill="1" applyBorder="1" applyAlignment="1">
      <alignment horizontal="left" vertical="center" wrapText="1"/>
    </xf>
    <xf numFmtId="0" fontId="6" fillId="0" borderId="3" xfId="1" applyFont="1" applyFill="1" applyBorder="1" applyAlignment="1">
      <alignment horizontal="center" vertical="center" wrapText="1"/>
    </xf>
    <xf numFmtId="0" fontId="6" fillId="0" borderId="3" xfId="1" applyFont="1" applyFill="1" applyBorder="1" applyAlignment="1">
      <alignment horizontal="justify" vertical="center" wrapText="1"/>
    </xf>
    <xf numFmtId="0" fontId="2" fillId="0" borderId="3" xfId="1" applyFont="1" applyFill="1" applyBorder="1" applyAlignment="1">
      <alignment horizontal="center" vertical="center" wrapText="1"/>
    </xf>
    <xf numFmtId="43" fontId="1" fillId="0" borderId="3" xfId="6" applyFont="1" applyFill="1" applyBorder="1" applyAlignment="1">
      <alignment vertical="center" wrapText="1"/>
    </xf>
    <xf numFmtId="166" fontId="1" fillId="0" borderId="3" xfId="3" applyNumberFormat="1" applyFont="1" applyFill="1" applyBorder="1" applyAlignment="1">
      <alignment horizontal="right" vertical="center" wrapText="1"/>
    </xf>
    <xf numFmtId="166" fontId="1" fillId="0" borderId="3" xfId="1" applyNumberFormat="1" applyFont="1" applyFill="1" applyBorder="1" applyAlignment="1">
      <alignment horizontal="center" vertical="center" wrapText="1"/>
    </xf>
    <xf numFmtId="166" fontId="2" fillId="2" borderId="3" xfId="3" applyNumberFormat="1" applyFont="1" applyFill="1" applyBorder="1" applyAlignment="1" applyProtection="1">
      <alignment horizontal="center" vertical="center" wrapText="1"/>
    </xf>
    <xf numFmtId="166" fontId="2" fillId="8" borderId="3" xfId="3" applyNumberFormat="1" applyFont="1" applyFill="1" applyBorder="1" applyAlignment="1" applyProtection="1">
      <alignment horizontal="center" vertical="center" wrapText="1"/>
    </xf>
    <xf numFmtId="0" fontId="2" fillId="0" borderId="3" xfId="1" applyNumberFormat="1" applyFont="1" applyFill="1" applyBorder="1" applyAlignment="1" applyProtection="1">
      <alignment horizontal="justify" vertical="center" wrapText="1"/>
    </xf>
    <xf numFmtId="0" fontId="2" fillId="0" borderId="3" xfId="1" applyNumberFormat="1" applyFont="1" applyFill="1" applyBorder="1" applyAlignment="1" applyProtection="1">
      <alignment horizontal="center" vertical="center" wrapText="1"/>
    </xf>
    <xf numFmtId="0" fontId="1" fillId="0" borderId="3" xfId="1" applyNumberFormat="1" applyFont="1" applyFill="1" applyBorder="1" applyAlignment="1" applyProtection="1">
      <alignment horizontal="left" vertical="center" wrapText="1"/>
    </xf>
    <xf numFmtId="0" fontId="1" fillId="0" borderId="6" xfId="1" applyFont="1" applyFill="1" applyBorder="1" applyAlignment="1">
      <alignment horizontal="justify" vertical="center" wrapText="1"/>
    </xf>
    <xf numFmtId="0" fontId="1" fillId="0" borderId="6" xfId="1" applyFont="1" applyFill="1" applyBorder="1" applyAlignment="1">
      <alignment horizontal="center" vertical="center" wrapText="1"/>
    </xf>
    <xf numFmtId="0" fontId="11" fillId="0" borderId="6" xfId="0" applyFont="1" applyBorder="1" applyAlignment="1">
      <alignment horizontal="center" vertical="center" wrapText="1"/>
    </xf>
    <xf numFmtId="43" fontId="11" fillId="0" borderId="6" xfId="6" applyFont="1" applyBorder="1" applyAlignment="1">
      <alignment horizontal="center" vertical="center" wrapText="1"/>
    </xf>
    <xf numFmtId="166" fontId="11" fillId="0" borderId="6" xfId="0" applyNumberFormat="1" applyFont="1" applyBorder="1" applyAlignment="1">
      <alignment horizontal="center" vertical="center" wrapText="1"/>
    </xf>
    <xf numFmtId="0" fontId="2" fillId="2" borderId="8" xfId="1" applyNumberFormat="1" applyFont="1" applyFill="1" applyBorder="1" applyAlignment="1" applyProtection="1">
      <alignment horizontal="left" vertical="center" wrapText="1"/>
    </xf>
    <xf numFmtId="0" fontId="2" fillId="2" borderId="8" xfId="1" applyNumberFormat="1" applyFont="1" applyFill="1" applyBorder="1" applyAlignment="1" applyProtection="1">
      <alignment horizontal="center" vertical="center" wrapText="1"/>
    </xf>
    <xf numFmtId="0" fontId="11" fillId="2" borderId="8" xfId="0" applyFont="1" applyFill="1" applyBorder="1" applyAlignment="1">
      <alignment horizontal="center" vertical="center" wrapText="1"/>
    </xf>
    <xf numFmtId="43" fontId="11" fillId="2" borderId="8" xfId="6" applyFont="1" applyFill="1" applyBorder="1" applyAlignment="1">
      <alignment horizontal="center" vertical="center" wrapText="1"/>
    </xf>
    <xf numFmtId="166" fontId="11" fillId="2" borderId="8" xfId="0" applyNumberFormat="1" applyFont="1" applyFill="1" applyBorder="1" applyAlignment="1">
      <alignment horizontal="center" vertical="center" wrapText="1"/>
    </xf>
    <xf numFmtId="166" fontId="10" fillId="2" borderId="8" xfId="0" applyNumberFormat="1" applyFont="1" applyFill="1" applyBorder="1" applyAlignment="1">
      <alignment horizontal="center" vertical="center" wrapText="1"/>
    </xf>
    <xf numFmtId="0" fontId="10" fillId="7" borderId="7" xfId="0" applyFont="1" applyFill="1" applyBorder="1" applyAlignment="1">
      <alignment horizontal="center" vertical="center" wrapText="1"/>
    </xf>
    <xf numFmtId="0" fontId="2" fillId="7" borderId="7" xfId="1" applyNumberFormat="1" applyFont="1" applyFill="1" applyBorder="1" applyAlignment="1" applyProtection="1">
      <alignment horizontal="center" vertical="center" wrapText="1"/>
    </xf>
    <xf numFmtId="43" fontId="10" fillId="7" borderId="7" xfId="6" applyFont="1" applyFill="1" applyBorder="1" applyAlignment="1">
      <alignment horizontal="center" vertical="center" wrapText="1"/>
    </xf>
    <xf numFmtId="166" fontId="10" fillId="7" borderId="7" xfId="0" applyNumberFormat="1" applyFont="1" applyFill="1" applyBorder="1" applyAlignment="1">
      <alignment horizontal="center" vertical="center" wrapText="1"/>
    </xf>
    <xf numFmtId="0" fontId="10" fillId="7" borderId="9" xfId="0" applyFont="1" applyFill="1" applyBorder="1" applyAlignment="1">
      <alignment horizontal="center" vertical="center" wrapText="1"/>
    </xf>
    <xf numFmtId="166" fontId="10" fillId="7" borderId="10" xfId="0" applyNumberFormat="1" applyFont="1" applyFill="1" applyBorder="1" applyAlignment="1">
      <alignment horizontal="center" vertical="center" wrapText="1"/>
    </xf>
    <xf numFmtId="49" fontId="2" fillId="2" borderId="11" xfId="1" applyNumberFormat="1" applyFont="1" applyFill="1" applyBorder="1" applyAlignment="1" applyProtection="1">
      <alignment horizontal="center" vertical="center" wrapText="1"/>
    </xf>
    <xf numFmtId="166" fontId="10" fillId="2" borderId="12" xfId="0" applyNumberFormat="1" applyFont="1" applyFill="1" applyBorder="1" applyAlignment="1">
      <alignment horizontal="center" vertical="center" wrapText="1"/>
    </xf>
    <xf numFmtId="49" fontId="2" fillId="8" borderId="13" xfId="1" applyNumberFormat="1" applyFont="1" applyFill="1" applyBorder="1" applyAlignment="1" applyProtection="1">
      <alignment horizontal="center" vertical="center" wrapText="1"/>
    </xf>
    <xf numFmtId="166" fontId="10" fillId="8" borderId="14" xfId="0" applyNumberFormat="1" applyFont="1" applyFill="1" applyBorder="1" applyAlignment="1">
      <alignment horizontal="center" vertical="center" wrapText="1"/>
    </xf>
    <xf numFmtId="49" fontId="1" fillId="4" borderId="13" xfId="1" applyNumberFormat="1" applyFont="1" applyFill="1" applyBorder="1" applyAlignment="1" applyProtection="1">
      <alignment horizontal="center" vertical="center" wrapText="1"/>
    </xf>
    <xf numFmtId="166" fontId="11" fillId="0" borderId="14" xfId="0" applyNumberFormat="1" applyFont="1" applyBorder="1" applyAlignment="1">
      <alignment horizontal="center" vertical="center" wrapText="1"/>
    </xf>
    <xf numFmtId="49" fontId="1" fillId="0" borderId="13" xfId="1" applyNumberFormat="1" applyFont="1" applyFill="1" applyBorder="1" applyAlignment="1">
      <alignment horizontal="center" vertical="center" wrapText="1"/>
    </xf>
    <xf numFmtId="49" fontId="2" fillId="2" borderId="13" xfId="1" applyNumberFormat="1" applyFont="1" applyFill="1" applyBorder="1" applyAlignment="1" applyProtection="1">
      <alignment horizontal="center" vertical="center" wrapText="1"/>
    </xf>
    <xf numFmtId="166" fontId="10" fillId="2" borderId="14" xfId="0" applyNumberFormat="1" applyFont="1" applyFill="1" applyBorder="1" applyAlignment="1">
      <alignment horizontal="center" vertical="center" wrapText="1"/>
    </xf>
    <xf numFmtId="49" fontId="1" fillId="0" borderId="13" xfId="1" applyNumberFormat="1" applyFont="1" applyFill="1" applyBorder="1" applyAlignment="1" applyProtection="1">
      <alignment horizontal="center" vertical="center" wrapText="1"/>
    </xf>
    <xf numFmtId="49" fontId="1" fillId="4" borderId="13" xfId="1" applyNumberFormat="1" applyFont="1" applyFill="1" applyBorder="1" applyAlignment="1">
      <alignment horizontal="center" vertical="center" wrapText="1"/>
    </xf>
    <xf numFmtId="166" fontId="11" fillId="2" borderId="14" xfId="0" applyNumberFormat="1" applyFont="1" applyFill="1" applyBorder="1" applyAlignment="1">
      <alignment horizontal="center" vertical="center" wrapText="1"/>
    </xf>
    <xf numFmtId="49" fontId="2" fillId="2" borderId="13" xfId="1" applyNumberFormat="1" applyFont="1" applyFill="1" applyBorder="1" applyAlignment="1">
      <alignment horizontal="center" vertical="center" wrapText="1"/>
    </xf>
    <xf numFmtId="49" fontId="5" fillId="8" borderId="13" xfId="1" applyNumberFormat="1" applyFont="1" applyFill="1" applyBorder="1" applyAlignment="1">
      <alignment horizontal="center" vertical="center" wrapText="1"/>
    </xf>
    <xf numFmtId="49" fontId="4" fillId="0" borderId="13" xfId="1" applyNumberFormat="1" applyFont="1" applyFill="1" applyBorder="1" applyAlignment="1">
      <alignment horizontal="center" vertical="center" wrapText="1"/>
    </xf>
    <xf numFmtId="49" fontId="4" fillId="4" borderId="13" xfId="1" applyNumberFormat="1" applyFont="1" applyFill="1" applyBorder="1" applyAlignment="1">
      <alignment horizontal="center" vertical="center" wrapText="1"/>
    </xf>
    <xf numFmtId="166" fontId="11" fillId="8" borderId="14" xfId="0" applyNumberFormat="1" applyFont="1" applyFill="1" applyBorder="1" applyAlignment="1">
      <alignment horizontal="center" vertical="center" wrapText="1"/>
    </xf>
    <xf numFmtId="49" fontId="5" fillId="2" borderId="13" xfId="1" applyNumberFormat="1" applyFont="1" applyFill="1" applyBorder="1" applyAlignment="1">
      <alignment horizontal="center" vertical="center" wrapText="1"/>
    </xf>
    <xf numFmtId="49" fontId="2" fillId="8" borderId="13" xfId="1" applyNumberFormat="1" applyFont="1" applyFill="1" applyBorder="1" applyAlignment="1">
      <alignment horizontal="center" vertical="center" wrapText="1"/>
    </xf>
    <xf numFmtId="49" fontId="2" fillId="0" borderId="13" xfId="1" applyNumberFormat="1" applyFont="1" applyFill="1" applyBorder="1" applyAlignment="1">
      <alignment horizontal="center" vertical="center" wrapText="1"/>
    </xf>
    <xf numFmtId="43" fontId="2" fillId="8" borderId="14" xfId="3" applyNumberFormat="1" applyFont="1" applyFill="1" applyBorder="1" applyAlignment="1">
      <alignment horizontal="right" vertical="center" wrapText="1"/>
    </xf>
    <xf numFmtId="49" fontId="2" fillId="0" borderId="13" xfId="1" quotePrefix="1" applyNumberFormat="1" applyFont="1" applyFill="1" applyBorder="1" applyAlignment="1">
      <alignment horizontal="center" vertical="center" wrapText="1"/>
    </xf>
    <xf numFmtId="0" fontId="1" fillId="0" borderId="13" xfId="1" applyFont="1" applyFill="1" applyBorder="1" applyAlignment="1">
      <alignment horizontal="center" vertical="center" wrapText="1"/>
    </xf>
    <xf numFmtId="0" fontId="2" fillId="0" borderId="13" xfId="1" applyFont="1" applyFill="1" applyBorder="1" applyAlignment="1">
      <alignment horizontal="center" vertical="center" wrapText="1"/>
    </xf>
    <xf numFmtId="166" fontId="2" fillId="2" borderId="14" xfId="3" applyNumberFormat="1" applyFont="1" applyFill="1" applyBorder="1" applyAlignment="1" applyProtection="1">
      <alignment horizontal="center" vertical="center" wrapText="1"/>
    </xf>
    <xf numFmtId="166" fontId="2" fillId="8" borderId="14" xfId="3" applyNumberFormat="1" applyFont="1" applyFill="1" applyBorder="1" applyAlignment="1" applyProtection="1">
      <alignment horizontal="center" vertical="center" wrapText="1"/>
    </xf>
    <xf numFmtId="49" fontId="2" fillId="0" borderId="13" xfId="1" applyNumberFormat="1" applyFont="1" applyFill="1" applyBorder="1" applyAlignment="1" applyProtection="1">
      <alignment horizontal="center" vertical="center" wrapText="1"/>
    </xf>
    <xf numFmtId="49" fontId="1" fillId="0" borderId="15" xfId="1" applyNumberFormat="1" applyFont="1" applyFill="1" applyBorder="1" applyAlignment="1">
      <alignment horizontal="center" vertical="center" wrapText="1"/>
    </xf>
    <xf numFmtId="166" fontId="11" fillId="0" borderId="16" xfId="0" applyNumberFormat="1" applyFont="1" applyBorder="1" applyAlignment="1">
      <alignment horizontal="center" vertical="center" wrapText="1"/>
    </xf>
    <xf numFmtId="49" fontId="1" fillId="0" borderId="17" xfId="1" applyNumberFormat="1" applyFont="1" applyFill="1" applyBorder="1" applyAlignment="1">
      <alignment horizontal="center" vertical="center" wrapText="1"/>
    </xf>
    <xf numFmtId="166" fontId="11" fillId="0" borderId="18" xfId="0" applyNumberFormat="1" applyFont="1" applyBorder="1" applyAlignment="1">
      <alignment horizontal="center" vertical="center" wrapText="1"/>
    </xf>
    <xf numFmtId="49" fontId="7" fillId="6" borderId="19" xfId="1" applyNumberFormat="1" applyFont="1" applyFill="1" applyBorder="1" applyAlignment="1">
      <alignment horizontal="center" vertical="center" wrapText="1"/>
    </xf>
    <xf numFmtId="0" fontId="8" fillId="6" borderId="5" xfId="1" applyFont="1" applyFill="1" applyBorder="1" applyAlignment="1">
      <alignment horizontal="justify" vertical="center" wrapText="1"/>
    </xf>
    <xf numFmtId="0" fontId="7" fillId="6" borderId="5" xfId="1" applyFont="1" applyFill="1" applyBorder="1" applyAlignment="1">
      <alignment horizontal="center" vertical="center" wrapText="1"/>
    </xf>
    <xf numFmtId="0" fontId="13" fillId="6" borderId="5" xfId="0" applyFont="1" applyFill="1" applyBorder="1" applyAlignment="1">
      <alignment horizontal="center" vertical="center" wrapText="1"/>
    </xf>
    <xf numFmtId="43" fontId="13" fillId="6" borderId="5" xfId="6" applyFont="1" applyFill="1" applyBorder="1" applyAlignment="1">
      <alignment horizontal="center" vertical="center" wrapText="1"/>
    </xf>
    <xf numFmtId="166" fontId="13" fillId="6" borderId="5" xfId="0" applyNumberFormat="1" applyFont="1" applyFill="1" applyBorder="1" applyAlignment="1">
      <alignment horizontal="center" vertical="center" wrapText="1"/>
    </xf>
    <xf numFmtId="166" fontId="13" fillId="6" borderId="20" xfId="0" applyNumberFormat="1" applyFont="1" applyFill="1" applyBorder="1" applyAlignment="1">
      <alignment horizontal="center" vertical="center" wrapText="1"/>
    </xf>
    <xf numFmtId="49" fontId="1" fillId="0" borderId="11" xfId="1" applyNumberFormat="1" applyFont="1" applyFill="1" applyBorder="1" applyAlignment="1">
      <alignment horizontal="center" vertical="center" wrapText="1"/>
    </xf>
    <xf numFmtId="0" fontId="1" fillId="0" borderId="8" xfId="1" applyFont="1" applyFill="1" applyBorder="1" applyAlignment="1">
      <alignment horizontal="justify" vertical="center" wrapText="1"/>
    </xf>
    <xf numFmtId="0" fontId="1" fillId="0" borderId="8" xfId="1" applyFont="1" applyFill="1" applyBorder="1" applyAlignment="1">
      <alignment horizontal="center" vertical="center" wrapText="1"/>
    </xf>
    <xf numFmtId="9" fontId="11" fillId="0" borderId="8" xfId="0" applyNumberFormat="1" applyFont="1" applyBorder="1" applyAlignment="1">
      <alignment horizontal="center" vertical="center" wrapText="1"/>
    </xf>
    <xf numFmtId="43" fontId="11" fillId="0" borderId="8" xfId="6" applyFont="1" applyBorder="1" applyAlignment="1">
      <alignment horizontal="center" vertical="center" wrapText="1"/>
    </xf>
    <xf numFmtId="166" fontId="11" fillId="0" borderId="8" xfId="0" applyNumberFormat="1" applyFont="1" applyBorder="1" applyAlignment="1">
      <alignment horizontal="center" vertical="center" wrapText="1"/>
    </xf>
    <xf numFmtId="166" fontId="11" fillId="0" borderId="12" xfId="0" applyNumberFormat="1" applyFont="1" applyBorder="1" applyAlignment="1">
      <alignment horizontal="center" vertical="center" wrapText="1"/>
    </xf>
    <xf numFmtId="49" fontId="2" fillId="2" borderId="21" xfId="1" applyNumberFormat="1" applyFont="1" applyFill="1" applyBorder="1" applyAlignment="1">
      <alignment horizontal="center" vertical="center" wrapText="1"/>
    </xf>
    <xf numFmtId="0" fontId="2" fillId="2" borderId="2" xfId="1" applyFont="1" applyFill="1" applyBorder="1" applyAlignment="1">
      <alignment horizontal="justify" vertical="center" wrapText="1"/>
    </xf>
    <xf numFmtId="0" fontId="2" fillId="2" borderId="2" xfId="1" applyFont="1" applyFill="1" applyBorder="1" applyAlignment="1">
      <alignment horizontal="center" vertical="center" wrapText="1"/>
    </xf>
    <xf numFmtId="0" fontId="11" fillId="2" borderId="2" xfId="0" applyFont="1" applyFill="1" applyBorder="1" applyAlignment="1">
      <alignment horizontal="center" vertical="center" wrapText="1"/>
    </xf>
    <xf numFmtId="43" fontId="11" fillId="2" borderId="2" xfId="6" applyFont="1" applyFill="1" applyBorder="1" applyAlignment="1">
      <alignment horizontal="center" vertical="center" wrapText="1"/>
    </xf>
    <xf numFmtId="166" fontId="11" fillId="2" borderId="2" xfId="0" applyNumberFormat="1" applyFont="1" applyFill="1" applyBorder="1" applyAlignment="1">
      <alignment horizontal="center" vertical="center" wrapText="1"/>
    </xf>
    <xf numFmtId="166" fontId="10" fillId="2" borderId="2" xfId="0" applyNumberFormat="1" applyFont="1" applyFill="1" applyBorder="1" applyAlignment="1">
      <alignment horizontal="center" vertical="center" wrapText="1"/>
    </xf>
    <xf numFmtId="166" fontId="10" fillId="2" borderId="22" xfId="0" applyNumberFormat="1" applyFont="1" applyFill="1" applyBorder="1" applyAlignment="1">
      <alignment horizontal="center" vertical="center" wrapText="1"/>
    </xf>
    <xf numFmtId="165" fontId="11" fillId="0" borderId="0" xfId="0" applyNumberFormat="1" applyFont="1" applyAlignment="1">
      <alignment vertical="center" wrapText="1"/>
    </xf>
    <xf numFmtId="0" fontId="12" fillId="0" borderId="3" xfId="0" applyFont="1" applyFill="1" applyBorder="1" applyAlignment="1">
      <alignment horizontal="center" vertical="center" wrapText="1"/>
    </xf>
    <xf numFmtId="43" fontId="12" fillId="0" borderId="3" xfId="6" applyFont="1" applyFill="1" applyBorder="1" applyAlignment="1">
      <alignment horizontal="center" vertical="center" wrapText="1"/>
    </xf>
    <xf numFmtId="166" fontId="12" fillId="0" borderId="3" xfId="0" applyNumberFormat="1" applyFont="1" applyFill="1" applyBorder="1" applyAlignment="1">
      <alignment horizontal="center" vertical="center" wrapText="1"/>
    </xf>
    <xf numFmtId="43" fontId="11" fillId="0" borderId="3" xfId="6" applyFont="1" applyFill="1" applyBorder="1" applyAlignment="1">
      <alignment vertical="center" wrapText="1"/>
    </xf>
    <xf numFmtId="43" fontId="16" fillId="0" borderId="0" xfId="0" applyNumberFormat="1" applyFont="1" applyAlignment="1">
      <alignment vertical="center" wrapText="1"/>
    </xf>
    <xf numFmtId="166" fontId="11" fillId="0" borderId="14" xfId="0" applyNumberFormat="1" applyFont="1" applyFill="1" applyBorder="1" applyAlignment="1">
      <alignment horizontal="center" vertical="center" wrapText="1"/>
    </xf>
    <xf numFmtId="10" fontId="11" fillId="0" borderId="0" xfId="5" applyNumberFormat="1" applyFont="1" applyAlignment="1">
      <alignment vertical="center" wrapText="1"/>
    </xf>
    <xf numFmtId="10" fontId="11" fillId="0" borderId="0" xfId="0" applyNumberFormat="1" applyFont="1" applyAlignment="1">
      <alignment vertical="center" wrapText="1"/>
    </xf>
    <xf numFmtId="10" fontId="17" fillId="0" borderId="0" xfId="5" applyNumberFormat="1" applyFont="1" applyAlignment="1">
      <alignment vertical="center" wrapText="1"/>
    </xf>
    <xf numFmtId="165" fontId="17" fillId="0" borderId="0" xfId="0" applyNumberFormat="1" applyFont="1" applyAlignment="1">
      <alignment vertical="center" wrapText="1"/>
    </xf>
    <xf numFmtId="166" fontId="17" fillId="0" borderId="0" xfId="0" applyNumberFormat="1" applyFont="1" applyAlignment="1">
      <alignment vertical="center" wrapText="1"/>
    </xf>
    <xf numFmtId="0" fontId="17" fillId="0" borderId="0" xfId="0" applyFont="1" applyAlignment="1">
      <alignment vertical="center" wrapText="1"/>
    </xf>
    <xf numFmtId="167" fontId="17" fillId="0" borderId="0" xfId="0" applyNumberFormat="1" applyFont="1" applyAlignment="1">
      <alignment vertical="center" wrapText="1"/>
    </xf>
    <xf numFmtId="43" fontId="17" fillId="0" borderId="0" xfId="0" applyNumberFormat="1" applyFont="1" applyAlignment="1">
      <alignment vertical="center" wrapText="1"/>
    </xf>
    <xf numFmtId="0" fontId="1" fillId="4" borderId="0" xfId="0" applyFont="1" applyFill="1" applyAlignment="1">
      <alignment vertical="center" wrapText="1"/>
    </xf>
    <xf numFmtId="10" fontId="15" fillId="4" borderId="0" xfId="0" applyNumberFormat="1" applyFont="1" applyFill="1" applyAlignment="1">
      <alignment vertical="center" wrapText="1"/>
    </xf>
    <xf numFmtId="0" fontId="2" fillId="4" borderId="0" xfId="0" applyNumberFormat="1" applyFont="1" applyFill="1" applyAlignment="1" applyProtection="1">
      <alignment horizontal="center" vertical="center" wrapText="1"/>
    </xf>
    <xf numFmtId="43" fontId="2" fillId="4" borderId="0" xfId="6" applyFont="1" applyFill="1" applyAlignment="1" applyProtection="1">
      <alignment horizontal="center" vertical="center" wrapText="1"/>
    </xf>
    <xf numFmtId="0" fontId="14" fillId="0" borderId="0" xfId="0" applyFont="1" applyFill="1" applyAlignment="1">
      <alignment horizontal="center" vertical="center" wrapText="1"/>
    </xf>
    <xf numFmtId="0" fontId="14" fillId="0" borderId="0" xfId="0" applyNumberFormat="1" applyFont="1" applyFill="1" applyAlignment="1" applyProtection="1">
      <alignment horizontal="center" vertical="center" wrapText="1"/>
    </xf>
    <xf numFmtId="0" fontId="14" fillId="4" borderId="0" xfId="0" applyFont="1" applyFill="1" applyAlignment="1">
      <alignment horizontal="center" vertical="center" wrapText="1"/>
    </xf>
    <xf numFmtId="0" fontId="14" fillId="4" borderId="0" xfId="0" applyNumberFormat="1" applyFont="1" applyFill="1" applyAlignment="1" applyProtection="1">
      <alignment horizontal="center" vertical="center" wrapText="1"/>
    </xf>
  </cellXfs>
  <cellStyles count="7">
    <cellStyle name="Millares" xfId="6" builtinId="3"/>
    <cellStyle name="Millares 3" xfId="2"/>
    <cellStyle name="Millares 4" xfId="3"/>
    <cellStyle name="Normal" xfId="0" builtinId="0"/>
    <cellStyle name="Normal 6" xfId="1"/>
    <cellStyle name="Porcentaje" xfId="5" builtinId="5"/>
    <cellStyle name="Porcentual 2" xfId="4"/>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717</xdr:row>
      <xdr:rowOff>0</xdr:rowOff>
    </xdr:from>
    <xdr:to>
      <xdr:col>1</xdr:col>
      <xdr:colOff>2857500</xdr:colOff>
      <xdr:row>722</xdr:row>
      <xdr:rowOff>0</xdr:rowOff>
    </xdr:to>
    <xdr:sp macro="" textlink="">
      <xdr:nvSpPr>
        <xdr:cNvPr id="2" name="Text Box 114"/>
        <xdr:cNvSpPr txBox="1">
          <a:spLocks noChangeArrowheads="1"/>
        </xdr:cNvSpPr>
      </xdr:nvSpPr>
      <xdr:spPr bwMode="auto">
        <a:xfrm>
          <a:off x="647700" y="165887400"/>
          <a:ext cx="2857500" cy="952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s-ES" sz="1000" b="0" i="1" strike="noStrike">
              <a:solidFill>
                <a:srgbClr val="000000"/>
              </a:solidFill>
              <a:latin typeface="Arial"/>
              <a:cs typeface="Arial"/>
            </a:rPr>
            <a:t>"</a:t>
          </a:r>
          <a:r>
            <a:rPr lang="es-ES" sz="1000" b="1" i="1" strike="noStrike">
              <a:solidFill>
                <a:srgbClr val="000000"/>
              </a:solidFill>
              <a:latin typeface="Arial"/>
              <a:cs typeface="Arial"/>
            </a:rPr>
            <a:t>Artículo 135.-  De la propiedad de las conexiones domiciliarias.</a:t>
          </a:r>
          <a:r>
            <a:rPr lang="es-ES" sz="1000" b="0" i="1" strike="noStrike">
              <a:solidFill>
                <a:srgbClr val="000000"/>
              </a:solidFill>
              <a:latin typeface="Arial"/>
              <a:cs typeface="Arial"/>
            </a:rPr>
            <a:t>  La propiedad de las redes, equipos y elementos que integran la acometida externa será de quien los hubiere pagado, si no fueren inmuebles por adhesión."</a:t>
          </a:r>
        </a:p>
      </xdr:txBody>
    </xdr:sp>
    <xdr:clientData/>
  </xdr:twoCellAnchor>
  <xdr:twoCellAnchor>
    <xdr:from>
      <xdr:col>1</xdr:col>
      <xdr:colOff>0</xdr:colOff>
      <xdr:row>723</xdr:row>
      <xdr:rowOff>9525</xdr:rowOff>
    </xdr:from>
    <xdr:to>
      <xdr:col>1</xdr:col>
      <xdr:colOff>933450</xdr:colOff>
      <xdr:row>724</xdr:row>
      <xdr:rowOff>9525</xdr:rowOff>
    </xdr:to>
    <xdr:sp macro="" textlink="">
      <xdr:nvSpPr>
        <xdr:cNvPr id="3" name="Text Box 115"/>
        <xdr:cNvSpPr txBox="1">
          <a:spLocks noChangeArrowheads="1"/>
        </xdr:cNvSpPr>
      </xdr:nvSpPr>
      <xdr:spPr bwMode="auto">
        <a:xfrm>
          <a:off x="647700" y="167039925"/>
          <a:ext cx="933450" cy="1905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Inmuebles por:</a:t>
          </a:r>
        </a:p>
      </xdr:txBody>
    </xdr:sp>
    <xdr:clientData/>
  </xdr:twoCellAnchor>
  <xdr:twoCellAnchor>
    <xdr:from>
      <xdr:col>1</xdr:col>
      <xdr:colOff>0</xdr:colOff>
      <xdr:row>724</xdr:row>
      <xdr:rowOff>9525</xdr:rowOff>
    </xdr:from>
    <xdr:to>
      <xdr:col>1</xdr:col>
      <xdr:colOff>933450</xdr:colOff>
      <xdr:row>729</xdr:row>
      <xdr:rowOff>9525</xdr:rowOff>
    </xdr:to>
    <xdr:sp macro="" textlink="">
      <xdr:nvSpPr>
        <xdr:cNvPr id="4" name="Text Box 116"/>
        <xdr:cNvSpPr txBox="1">
          <a:spLocks noChangeArrowheads="1"/>
        </xdr:cNvSpPr>
      </xdr:nvSpPr>
      <xdr:spPr bwMode="auto">
        <a:xfrm>
          <a:off x="647700" y="167230425"/>
          <a:ext cx="933450" cy="9525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endParaRPr lang="es-ES" sz="1000" b="0" i="0" strike="noStrike">
            <a:solidFill>
              <a:srgbClr val="000000"/>
            </a:solidFill>
            <a:latin typeface="Arial"/>
            <a:cs typeface="Arial"/>
          </a:endParaRPr>
        </a:p>
        <a:p>
          <a:pPr algn="ctr" rtl="1">
            <a:defRPr sz="1000"/>
          </a:pPr>
          <a:r>
            <a:rPr lang="es-ES" sz="1000" b="0" i="0" strike="noStrike">
              <a:solidFill>
                <a:srgbClr val="000000"/>
              </a:solidFill>
              <a:latin typeface="Arial"/>
              <a:cs typeface="Arial"/>
            </a:rPr>
            <a:t>Adhesión</a:t>
          </a:r>
        </a:p>
      </xdr:txBody>
    </xdr:sp>
    <xdr:clientData/>
  </xdr:twoCellAnchor>
  <xdr:twoCellAnchor>
    <xdr:from>
      <xdr:col>0</xdr:col>
      <xdr:colOff>761999</xdr:colOff>
      <xdr:row>729</xdr:row>
      <xdr:rowOff>9525</xdr:rowOff>
    </xdr:from>
    <xdr:to>
      <xdr:col>1</xdr:col>
      <xdr:colOff>942974</xdr:colOff>
      <xdr:row>735</xdr:row>
      <xdr:rowOff>0</xdr:rowOff>
    </xdr:to>
    <xdr:sp macro="" textlink="">
      <xdr:nvSpPr>
        <xdr:cNvPr id="5" name="Text Box 117"/>
        <xdr:cNvSpPr txBox="1">
          <a:spLocks noChangeArrowheads="1"/>
        </xdr:cNvSpPr>
      </xdr:nvSpPr>
      <xdr:spPr bwMode="auto">
        <a:xfrm>
          <a:off x="647699" y="168182925"/>
          <a:ext cx="942975" cy="11334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endParaRPr lang="es-ES" sz="1000" b="0" i="0" strike="noStrike">
            <a:solidFill>
              <a:srgbClr val="000000"/>
            </a:solidFill>
            <a:latin typeface="Arial"/>
            <a:cs typeface="Arial"/>
          </a:endParaRPr>
        </a:p>
        <a:p>
          <a:pPr algn="ctr" rtl="1">
            <a:defRPr sz="1000"/>
          </a:pPr>
          <a:endParaRPr lang="es-ES" sz="1000" b="0" i="0" strike="noStrike">
            <a:solidFill>
              <a:srgbClr val="000000"/>
            </a:solidFill>
            <a:latin typeface="Arial"/>
            <a:cs typeface="Arial"/>
          </a:endParaRPr>
        </a:p>
        <a:p>
          <a:pPr algn="ctr" rtl="1">
            <a:defRPr sz="1000"/>
          </a:pPr>
          <a:r>
            <a:rPr lang="es-ES" sz="1000" b="0" i="0" strike="noStrike">
              <a:solidFill>
                <a:srgbClr val="000000"/>
              </a:solidFill>
              <a:latin typeface="Arial"/>
              <a:cs typeface="Arial"/>
            </a:rPr>
            <a:t>Destinación</a:t>
          </a:r>
        </a:p>
      </xdr:txBody>
    </xdr:sp>
    <xdr:clientData/>
  </xdr:twoCellAnchor>
  <xdr:twoCellAnchor>
    <xdr:from>
      <xdr:col>1</xdr:col>
      <xdr:colOff>933450</xdr:colOff>
      <xdr:row>723</xdr:row>
      <xdr:rowOff>9525</xdr:rowOff>
    </xdr:from>
    <xdr:to>
      <xdr:col>1</xdr:col>
      <xdr:colOff>2857500</xdr:colOff>
      <xdr:row>724</xdr:row>
      <xdr:rowOff>9525</xdr:rowOff>
    </xdr:to>
    <xdr:sp macro="" textlink="">
      <xdr:nvSpPr>
        <xdr:cNvPr id="6" name="Text Box 118"/>
        <xdr:cNvSpPr txBox="1">
          <a:spLocks noChangeArrowheads="1"/>
        </xdr:cNvSpPr>
      </xdr:nvSpPr>
      <xdr:spPr bwMode="auto">
        <a:xfrm>
          <a:off x="1581150" y="167039925"/>
          <a:ext cx="1924050" cy="1905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Parte de la Red</a:t>
          </a:r>
        </a:p>
      </xdr:txBody>
    </xdr:sp>
    <xdr:clientData/>
  </xdr:twoCellAnchor>
  <xdr:twoCellAnchor>
    <xdr:from>
      <xdr:col>1</xdr:col>
      <xdr:colOff>933450</xdr:colOff>
      <xdr:row>724</xdr:row>
      <xdr:rowOff>9525</xdr:rowOff>
    </xdr:from>
    <xdr:to>
      <xdr:col>1</xdr:col>
      <xdr:colOff>2857500</xdr:colOff>
      <xdr:row>729</xdr:row>
      <xdr:rowOff>9525</xdr:rowOff>
    </xdr:to>
    <xdr:sp macro="" textlink="">
      <xdr:nvSpPr>
        <xdr:cNvPr id="7" name="Text Box 119"/>
        <xdr:cNvSpPr txBox="1">
          <a:spLocks noChangeArrowheads="1"/>
        </xdr:cNvSpPr>
      </xdr:nvSpPr>
      <xdr:spPr bwMode="auto">
        <a:xfrm>
          <a:off x="1581150" y="167230425"/>
          <a:ext cx="1924050" cy="952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s-ES" sz="900" b="0" i="0" strike="noStrike">
              <a:solidFill>
                <a:srgbClr val="000000"/>
              </a:solidFill>
              <a:latin typeface="Arial"/>
              <a:cs typeface="Arial"/>
            </a:rPr>
            <a:t>Ductos,  cámaras,  postes,  enterrados  y  en   general   todo   lo   que   cause  detrimento   al   espacio   donde   se  encuentre,  si   se   pretende  retirar  y  restituir  a  la  condición  de mueble.</a:t>
          </a:r>
        </a:p>
      </xdr:txBody>
    </xdr:sp>
    <xdr:clientData/>
  </xdr:twoCellAnchor>
  <xdr:twoCellAnchor>
    <xdr:from>
      <xdr:col>1</xdr:col>
      <xdr:colOff>933449</xdr:colOff>
      <xdr:row>729</xdr:row>
      <xdr:rowOff>9524</xdr:rowOff>
    </xdr:from>
    <xdr:to>
      <xdr:col>1</xdr:col>
      <xdr:colOff>2876550</xdr:colOff>
      <xdr:row>734</xdr:row>
      <xdr:rowOff>190499</xdr:rowOff>
    </xdr:to>
    <xdr:sp macro="" textlink="">
      <xdr:nvSpPr>
        <xdr:cNvPr id="8" name="Text Box 120"/>
        <xdr:cNvSpPr txBox="1">
          <a:spLocks noChangeArrowheads="1"/>
        </xdr:cNvSpPr>
      </xdr:nvSpPr>
      <xdr:spPr bwMode="auto">
        <a:xfrm>
          <a:off x="1581149" y="168182924"/>
          <a:ext cx="1943101" cy="11334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s-ES" sz="900" b="0" i="0" strike="noStrike">
              <a:solidFill>
                <a:srgbClr val="000000"/>
              </a:solidFill>
              <a:latin typeface="Arial"/>
              <a:cs typeface="Arial"/>
            </a:rPr>
            <a:t>Cables, transformadores, tableros y en general todo lo que se pueda retirar de la red y restituir a la condición de mueble, sin causar detrimento el espacio donde se encuentra.</a:t>
          </a:r>
        </a:p>
      </xdr:txBody>
    </xdr:sp>
    <xdr:clientData/>
  </xdr:twoCellAnchor>
  <xdr:twoCellAnchor>
    <xdr:from>
      <xdr:col>1</xdr:col>
      <xdr:colOff>0</xdr:colOff>
      <xdr:row>739</xdr:row>
      <xdr:rowOff>123825</xdr:rowOff>
    </xdr:from>
    <xdr:to>
      <xdr:col>1</xdr:col>
      <xdr:colOff>990600</xdr:colOff>
      <xdr:row>740</xdr:row>
      <xdr:rowOff>123825</xdr:rowOff>
    </xdr:to>
    <xdr:sp macro="" textlink="">
      <xdr:nvSpPr>
        <xdr:cNvPr id="9" name="Text Box 121"/>
        <xdr:cNvSpPr txBox="1">
          <a:spLocks noChangeArrowheads="1"/>
        </xdr:cNvSpPr>
      </xdr:nvSpPr>
      <xdr:spPr bwMode="auto">
        <a:xfrm>
          <a:off x="647700" y="170583225"/>
          <a:ext cx="990600" cy="1905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Inmueble por:</a:t>
          </a:r>
        </a:p>
      </xdr:txBody>
    </xdr:sp>
    <xdr:clientData/>
  </xdr:twoCellAnchor>
  <xdr:twoCellAnchor>
    <xdr:from>
      <xdr:col>1</xdr:col>
      <xdr:colOff>0</xdr:colOff>
      <xdr:row>740</xdr:row>
      <xdr:rowOff>85725</xdr:rowOff>
    </xdr:from>
    <xdr:to>
      <xdr:col>1</xdr:col>
      <xdr:colOff>990600</xdr:colOff>
      <xdr:row>742</xdr:row>
      <xdr:rowOff>123825</xdr:rowOff>
    </xdr:to>
    <xdr:sp macro="" textlink="">
      <xdr:nvSpPr>
        <xdr:cNvPr id="10" name="Text Box 122"/>
        <xdr:cNvSpPr txBox="1">
          <a:spLocks noChangeArrowheads="1"/>
        </xdr:cNvSpPr>
      </xdr:nvSpPr>
      <xdr:spPr bwMode="auto">
        <a:xfrm>
          <a:off x="647700" y="170735625"/>
          <a:ext cx="990600" cy="4191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Adhesión</a:t>
          </a:r>
        </a:p>
        <a:p>
          <a:pPr algn="ctr" rtl="1">
            <a:defRPr sz="1000"/>
          </a:pPr>
          <a:r>
            <a:rPr lang="es-ES" sz="1000" b="0" i="0" strike="noStrike">
              <a:solidFill>
                <a:srgbClr val="000000"/>
              </a:solidFill>
              <a:latin typeface="Arial"/>
              <a:cs typeface="Arial"/>
            </a:rPr>
            <a:t>Destinación</a:t>
          </a:r>
        </a:p>
      </xdr:txBody>
    </xdr:sp>
    <xdr:clientData/>
  </xdr:twoCellAnchor>
  <xdr:twoCellAnchor>
    <xdr:from>
      <xdr:col>1</xdr:col>
      <xdr:colOff>990600</xdr:colOff>
      <xdr:row>739</xdr:row>
      <xdr:rowOff>123825</xdr:rowOff>
    </xdr:from>
    <xdr:to>
      <xdr:col>1</xdr:col>
      <xdr:colOff>1971675</xdr:colOff>
      <xdr:row>740</xdr:row>
      <xdr:rowOff>85725</xdr:rowOff>
    </xdr:to>
    <xdr:sp macro="" textlink="">
      <xdr:nvSpPr>
        <xdr:cNvPr id="11" name="Text Box 123"/>
        <xdr:cNvSpPr txBox="1">
          <a:spLocks noChangeArrowheads="1"/>
        </xdr:cNvSpPr>
      </xdr:nvSpPr>
      <xdr:spPr bwMode="auto">
        <a:xfrm>
          <a:off x="1638300" y="170583225"/>
          <a:ext cx="981075"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Obra</a:t>
          </a:r>
        </a:p>
      </xdr:txBody>
    </xdr:sp>
    <xdr:clientData/>
  </xdr:twoCellAnchor>
  <xdr:twoCellAnchor>
    <xdr:from>
      <xdr:col>1</xdr:col>
      <xdr:colOff>990600</xdr:colOff>
      <xdr:row>740</xdr:row>
      <xdr:rowOff>85725</xdr:rowOff>
    </xdr:from>
    <xdr:to>
      <xdr:col>1</xdr:col>
      <xdr:colOff>1971675</xdr:colOff>
      <xdr:row>742</xdr:row>
      <xdr:rowOff>123825</xdr:rowOff>
    </xdr:to>
    <xdr:sp macro="" textlink="">
      <xdr:nvSpPr>
        <xdr:cNvPr id="12" name="Text Box 126"/>
        <xdr:cNvSpPr txBox="1">
          <a:spLocks noChangeArrowheads="1"/>
        </xdr:cNvSpPr>
      </xdr:nvSpPr>
      <xdr:spPr bwMode="auto">
        <a:xfrm>
          <a:off x="1638300" y="170735625"/>
          <a:ext cx="981075" cy="4191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Civil</a:t>
          </a:r>
        </a:p>
        <a:p>
          <a:pPr algn="ctr" rtl="1">
            <a:defRPr sz="1000"/>
          </a:pPr>
          <a:r>
            <a:rPr lang="es-ES" sz="1000" b="0" i="0" strike="noStrike">
              <a:solidFill>
                <a:srgbClr val="000000"/>
              </a:solidFill>
              <a:latin typeface="Arial"/>
              <a:cs typeface="Arial"/>
            </a:rPr>
            <a:t>Eléctrica</a:t>
          </a:r>
        </a:p>
      </xdr:txBody>
    </xdr:sp>
    <xdr:clientData/>
  </xdr:twoCellAnchor>
  <xdr:twoCellAnchor>
    <xdr:from>
      <xdr:col>1</xdr:col>
      <xdr:colOff>19050</xdr:colOff>
      <xdr:row>794</xdr:row>
      <xdr:rowOff>0</xdr:rowOff>
    </xdr:from>
    <xdr:to>
      <xdr:col>1</xdr:col>
      <xdr:colOff>638175</xdr:colOff>
      <xdr:row>797</xdr:row>
      <xdr:rowOff>71373</xdr:rowOff>
    </xdr:to>
    <xdr:sp macro="" textlink="">
      <xdr:nvSpPr>
        <xdr:cNvPr id="13" name="Text Box 15"/>
        <xdr:cNvSpPr txBox="1">
          <a:spLocks noChangeArrowheads="1"/>
        </xdr:cNvSpPr>
      </xdr:nvSpPr>
      <xdr:spPr bwMode="auto">
        <a:xfrm>
          <a:off x="666750" y="182727600"/>
          <a:ext cx="619125" cy="642873"/>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s-ES" sz="1000" b="0" i="0" strike="noStrike">
            <a:solidFill>
              <a:srgbClr val="000000"/>
            </a:solidFill>
            <a:latin typeface="Arial"/>
            <a:cs typeface="Arial"/>
          </a:endParaRPr>
        </a:p>
        <a:p>
          <a:pPr algn="l" rtl="0">
            <a:defRPr sz="1000"/>
          </a:pPr>
          <a:endParaRPr lang="es-ES" sz="1000" b="0" i="0" strike="noStrike">
            <a:solidFill>
              <a:srgbClr val="000000"/>
            </a:solidFill>
            <a:latin typeface="Arial"/>
            <a:cs typeface="Arial"/>
          </a:endParaRPr>
        </a:p>
        <a:p>
          <a:pPr algn="l" rtl="0">
            <a:defRPr sz="1000"/>
          </a:pPr>
          <a:r>
            <a:rPr lang="es-ES" sz="1000" b="0" i="0" strike="noStrike">
              <a:solidFill>
                <a:srgbClr val="000000"/>
              </a:solidFill>
              <a:latin typeface="Arial"/>
              <a:cs typeface="Arial"/>
            </a:rPr>
            <a:t>Normal:</a:t>
          </a:r>
        </a:p>
      </xdr:txBody>
    </xdr:sp>
    <xdr:clientData/>
  </xdr:twoCellAnchor>
  <xdr:twoCellAnchor>
    <xdr:from>
      <xdr:col>1</xdr:col>
      <xdr:colOff>638175</xdr:colOff>
      <xdr:row>794</xdr:row>
      <xdr:rowOff>0</xdr:rowOff>
    </xdr:from>
    <xdr:to>
      <xdr:col>1</xdr:col>
      <xdr:colOff>1114425</xdr:colOff>
      <xdr:row>797</xdr:row>
      <xdr:rowOff>71373</xdr:rowOff>
    </xdr:to>
    <xdr:sp macro="" textlink="">
      <xdr:nvSpPr>
        <xdr:cNvPr id="14" name="Text Box 16"/>
        <xdr:cNvSpPr txBox="1">
          <a:spLocks noChangeArrowheads="1"/>
        </xdr:cNvSpPr>
      </xdr:nvSpPr>
      <xdr:spPr bwMode="auto">
        <a:xfrm>
          <a:off x="1285875" y="182727600"/>
          <a:ext cx="476250" cy="642873"/>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Fase</a:t>
          </a:r>
        </a:p>
        <a:p>
          <a:pPr algn="ctr" rtl="0">
            <a:defRPr sz="1000"/>
          </a:pPr>
          <a:r>
            <a:rPr lang="es-ES" sz="1000" b="1" i="0" strike="noStrike">
              <a:solidFill>
                <a:srgbClr val="000000"/>
              </a:solidFill>
              <a:latin typeface="Arial"/>
              <a:cs typeface="Arial"/>
            </a:rPr>
            <a:t>mm</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40x10</a:t>
          </a:r>
        </a:p>
      </xdr:txBody>
    </xdr:sp>
    <xdr:clientData/>
  </xdr:twoCellAnchor>
  <xdr:twoCellAnchor>
    <xdr:from>
      <xdr:col>1</xdr:col>
      <xdr:colOff>1114425</xdr:colOff>
      <xdr:row>794</xdr:row>
      <xdr:rowOff>0</xdr:rowOff>
    </xdr:from>
    <xdr:to>
      <xdr:col>1</xdr:col>
      <xdr:colOff>1704975</xdr:colOff>
      <xdr:row>797</xdr:row>
      <xdr:rowOff>60790</xdr:rowOff>
    </xdr:to>
    <xdr:sp macro="" textlink="">
      <xdr:nvSpPr>
        <xdr:cNvPr id="15" name="Text Box 17"/>
        <xdr:cNvSpPr txBox="1">
          <a:spLocks noChangeArrowheads="1"/>
        </xdr:cNvSpPr>
      </xdr:nvSpPr>
      <xdr:spPr bwMode="auto">
        <a:xfrm>
          <a:off x="1762125" y="182727600"/>
          <a:ext cx="590550" cy="63229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Neutro</a:t>
          </a:r>
        </a:p>
        <a:p>
          <a:pPr algn="ctr" rtl="0">
            <a:defRPr sz="1000"/>
          </a:pPr>
          <a:r>
            <a:rPr lang="es-ES" sz="1000" b="1" i="0" strike="noStrike">
              <a:solidFill>
                <a:srgbClr val="000000"/>
              </a:solidFill>
              <a:latin typeface="Arial"/>
              <a:cs typeface="Arial"/>
            </a:rPr>
            <a:t>mm</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40x5</a:t>
          </a:r>
        </a:p>
      </xdr:txBody>
    </xdr:sp>
    <xdr:clientData/>
  </xdr:twoCellAnchor>
  <xdr:twoCellAnchor>
    <xdr:from>
      <xdr:col>1</xdr:col>
      <xdr:colOff>1704975</xdr:colOff>
      <xdr:row>794</xdr:row>
      <xdr:rowOff>0</xdr:rowOff>
    </xdr:from>
    <xdr:to>
      <xdr:col>1</xdr:col>
      <xdr:colOff>2257425</xdr:colOff>
      <xdr:row>797</xdr:row>
      <xdr:rowOff>71373</xdr:rowOff>
    </xdr:to>
    <xdr:sp macro="" textlink="">
      <xdr:nvSpPr>
        <xdr:cNvPr id="16" name="Text Box 18"/>
        <xdr:cNvSpPr txBox="1">
          <a:spLocks noChangeArrowheads="1"/>
        </xdr:cNvSpPr>
      </xdr:nvSpPr>
      <xdr:spPr bwMode="auto">
        <a:xfrm>
          <a:off x="2352675" y="182727600"/>
          <a:ext cx="552450" cy="642873"/>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Tierra</a:t>
          </a:r>
        </a:p>
        <a:p>
          <a:pPr algn="ctr" rtl="0">
            <a:defRPr sz="1000"/>
          </a:pPr>
          <a:r>
            <a:rPr lang="es-ES" sz="1000" b="1" i="0" strike="noStrike">
              <a:solidFill>
                <a:srgbClr val="000000"/>
              </a:solidFill>
              <a:latin typeface="Arial"/>
              <a:cs typeface="Arial"/>
            </a:rPr>
            <a:t>mm</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20x5</a:t>
          </a:r>
        </a:p>
      </xdr:txBody>
    </xdr:sp>
    <xdr:clientData/>
  </xdr:twoCellAnchor>
  <xdr:twoCellAnchor>
    <xdr:from>
      <xdr:col>1</xdr:col>
      <xdr:colOff>9525</xdr:colOff>
      <xdr:row>811</xdr:row>
      <xdr:rowOff>0</xdr:rowOff>
    </xdr:from>
    <xdr:to>
      <xdr:col>1</xdr:col>
      <xdr:colOff>672913</xdr:colOff>
      <xdr:row>815</xdr:row>
      <xdr:rowOff>76200</xdr:rowOff>
    </xdr:to>
    <xdr:sp macro="" textlink="">
      <xdr:nvSpPr>
        <xdr:cNvPr id="17" name="Text Box 2"/>
        <xdr:cNvSpPr txBox="1">
          <a:spLocks noChangeArrowheads="1"/>
        </xdr:cNvSpPr>
      </xdr:nvSpPr>
      <xdr:spPr bwMode="auto">
        <a:xfrm>
          <a:off x="657225" y="186080400"/>
          <a:ext cx="663388" cy="8382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Celda</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1</a:t>
          </a:r>
        </a:p>
        <a:p>
          <a:pPr algn="ctr" rtl="0">
            <a:defRPr sz="1000"/>
          </a:pPr>
          <a:r>
            <a:rPr lang="es-ES" sz="1000" b="0" i="0" strike="noStrike">
              <a:solidFill>
                <a:srgbClr val="000000"/>
              </a:solidFill>
              <a:latin typeface="Arial"/>
              <a:cs typeface="Arial"/>
            </a:rPr>
            <a:t>2</a:t>
          </a:r>
        </a:p>
      </xdr:txBody>
    </xdr:sp>
    <xdr:clientData/>
  </xdr:twoCellAnchor>
  <xdr:twoCellAnchor>
    <xdr:from>
      <xdr:col>1</xdr:col>
      <xdr:colOff>609600</xdr:colOff>
      <xdr:row>811</xdr:row>
      <xdr:rowOff>0</xdr:rowOff>
    </xdr:from>
    <xdr:to>
      <xdr:col>1</xdr:col>
      <xdr:colOff>837640</xdr:colOff>
      <xdr:row>815</xdr:row>
      <xdr:rowOff>76200</xdr:rowOff>
    </xdr:to>
    <xdr:sp macro="" textlink="">
      <xdr:nvSpPr>
        <xdr:cNvPr id="18" name="Text Box 3"/>
        <xdr:cNvSpPr txBox="1">
          <a:spLocks noChangeArrowheads="1"/>
        </xdr:cNvSpPr>
      </xdr:nvSpPr>
      <xdr:spPr bwMode="auto">
        <a:xfrm>
          <a:off x="1257300" y="186080400"/>
          <a:ext cx="228040" cy="8382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a</a:t>
          </a:r>
        </a:p>
      </xdr:txBody>
    </xdr:sp>
    <xdr:clientData/>
  </xdr:twoCellAnchor>
  <xdr:twoCellAnchor>
    <xdr:from>
      <xdr:col>1</xdr:col>
      <xdr:colOff>819149</xdr:colOff>
      <xdr:row>811</xdr:row>
      <xdr:rowOff>0</xdr:rowOff>
    </xdr:from>
    <xdr:to>
      <xdr:col>1</xdr:col>
      <xdr:colOff>1503268</xdr:colOff>
      <xdr:row>815</xdr:row>
      <xdr:rowOff>76200</xdr:rowOff>
    </xdr:to>
    <xdr:sp macro="" textlink="">
      <xdr:nvSpPr>
        <xdr:cNvPr id="19" name="Text Box 4"/>
        <xdr:cNvSpPr txBox="1">
          <a:spLocks noChangeArrowheads="1"/>
        </xdr:cNvSpPr>
      </xdr:nvSpPr>
      <xdr:spPr bwMode="auto">
        <a:xfrm>
          <a:off x="1466849" y="186080400"/>
          <a:ext cx="684119" cy="8382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Celda</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2</a:t>
          </a:r>
        </a:p>
        <a:p>
          <a:pPr algn="ctr" rtl="0">
            <a:defRPr sz="1000"/>
          </a:pPr>
          <a:r>
            <a:rPr lang="es-ES" sz="1000" b="0" i="0" strike="noStrike">
              <a:solidFill>
                <a:srgbClr val="000000"/>
              </a:solidFill>
              <a:latin typeface="Arial"/>
              <a:cs typeface="Arial"/>
            </a:rPr>
            <a:t>Planta</a:t>
          </a:r>
        </a:p>
      </xdr:txBody>
    </xdr:sp>
    <xdr:clientData/>
  </xdr:twoCellAnchor>
  <xdr:twoCellAnchor>
    <xdr:from>
      <xdr:col>1</xdr:col>
      <xdr:colOff>1447800</xdr:colOff>
      <xdr:row>811</xdr:row>
      <xdr:rowOff>0</xdr:rowOff>
    </xdr:from>
    <xdr:to>
      <xdr:col>1</xdr:col>
      <xdr:colOff>2152650</xdr:colOff>
      <xdr:row>815</xdr:row>
      <xdr:rowOff>76200</xdr:rowOff>
    </xdr:to>
    <xdr:sp macro="" textlink="">
      <xdr:nvSpPr>
        <xdr:cNvPr id="20" name="Text Box 5"/>
        <xdr:cNvSpPr txBox="1">
          <a:spLocks noChangeArrowheads="1"/>
        </xdr:cNvSpPr>
      </xdr:nvSpPr>
      <xdr:spPr bwMode="auto">
        <a:xfrm>
          <a:off x="2095500" y="186080400"/>
          <a:ext cx="704850" cy="8382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M</a:t>
          </a:r>
          <a:endParaRPr lang="es-ES" sz="1000" b="0" i="0" strike="noStrike">
            <a:solidFill>
              <a:srgbClr val="000000"/>
            </a:solidFill>
            <a:latin typeface="Arial"/>
            <a:cs typeface="Arial"/>
          </a:endParaRPr>
        </a:p>
        <a:p>
          <a:pPr algn="r" rtl="0">
            <a:defRPr sz="1000"/>
          </a:pPr>
          <a:r>
            <a:rPr lang="es-ES" sz="1000" b="0" i="0" strike="noStrike">
              <a:solidFill>
                <a:srgbClr val="000000"/>
              </a:solidFill>
              <a:latin typeface="Arial"/>
              <a:cs typeface="Arial"/>
            </a:rPr>
            <a:t>2x8=16</a:t>
          </a:r>
        </a:p>
        <a:p>
          <a:pPr algn="r" rtl="0">
            <a:defRPr sz="1000"/>
          </a:pPr>
          <a:r>
            <a:rPr lang="es-ES" sz="1000" b="0" i="0" strike="noStrike">
              <a:solidFill>
                <a:srgbClr val="000000"/>
              </a:solidFill>
              <a:latin typeface="Arial"/>
              <a:cs typeface="Arial"/>
            </a:rPr>
            <a:t>2x12=24</a:t>
          </a:r>
        </a:p>
        <a:p>
          <a:pPr algn="r" rtl="0">
            <a:defRPr sz="1000"/>
          </a:pPr>
          <a:r>
            <a:rPr lang="es-ES" sz="1000" b="0" i="0" strike="noStrike">
              <a:solidFill>
                <a:srgbClr val="000000"/>
              </a:solidFill>
              <a:latin typeface="Arial"/>
              <a:cs typeface="Arial"/>
            </a:rPr>
            <a:t>40</a:t>
          </a:r>
        </a:p>
      </xdr:txBody>
    </xdr:sp>
    <xdr:clientData/>
  </xdr:twoCellAnchor>
  <xdr:twoCellAnchor>
    <xdr:from>
      <xdr:col>0</xdr:col>
      <xdr:colOff>342900</xdr:colOff>
      <xdr:row>0</xdr:row>
      <xdr:rowOff>47625</xdr:rowOff>
    </xdr:from>
    <xdr:to>
      <xdr:col>1</xdr:col>
      <xdr:colOff>514350</xdr:colOff>
      <xdr:row>4</xdr:row>
      <xdr:rowOff>0</xdr:rowOff>
    </xdr:to>
    <xdr:pic>
      <xdr:nvPicPr>
        <xdr:cNvPr id="21" name="Picture 61" descr="EscudoColor"/>
        <xdr:cNvPicPr>
          <a:picLocks noChangeAspect="1" noChangeArrowheads="1"/>
        </xdr:cNvPicPr>
      </xdr:nvPicPr>
      <xdr:blipFill>
        <a:blip xmlns:r="http://schemas.openxmlformats.org/officeDocument/2006/relationships" r:embed="rId1" cstate="print"/>
        <a:srcRect/>
        <a:stretch>
          <a:fillRect/>
        </a:stretch>
      </xdr:blipFill>
      <xdr:spPr bwMode="auto">
        <a:xfrm>
          <a:off x="342900" y="47625"/>
          <a:ext cx="819150" cy="81914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717</xdr:row>
      <xdr:rowOff>0</xdr:rowOff>
    </xdr:from>
    <xdr:to>
      <xdr:col>1</xdr:col>
      <xdr:colOff>2857500</xdr:colOff>
      <xdr:row>722</xdr:row>
      <xdr:rowOff>0</xdr:rowOff>
    </xdr:to>
    <xdr:sp macro="" textlink="">
      <xdr:nvSpPr>
        <xdr:cNvPr id="2" name="Text Box 114"/>
        <xdr:cNvSpPr txBox="1">
          <a:spLocks noChangeArrowheads="1"/>
        </xdr:cNvSpPr>
      </xdr:nvSpPr>
      <xdr:spPr bwMode="auto">
        <a:xfrm>
          <a:off x="495300" y="207264000"/>
          <a:ext cx="2857500" cy="7620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s-ES" sz="1000" b="0" i="1" strike="noStrike">
              <a:solidFill>
                <a:srgbClr val="000000"/>
              </a:solidFill>
              <a:latin typeface="Arial"/>
              <a:cs typeface="Arial"/>
            </a:rPr>
            <a:t>"</a:t>
          </a:r>
          <a:r>
            <a:rPr lang="es-ES" sz="1000" b="1" i="1" strike="noStrike">
              <a:solidFill>
                <a:srgbClr val="000000"/>
              </a:solidFill>
              <a:latin typeface="Arial"/>
              <a:cs typeface="Arial"/>
            </a:rPr>
            <a:t>Artículo 135.-  De la propiedad de las conexiones domiciliarias.</a:t>
          </a:r>
          <a:r>
            <a:rPr lang="es-ES" sz="1000" b="0" i="1" strike="noStrike">
              <a:solidFill>
                <a:srgbClr val="000000"/>
              </a:solidFill>
              <a:latin typeface="Arial"/>
              <a:cs typeface="Arial"/>
            </a:rPr>
            <a:t>  La propiedad de las redes, equipos y elementos que integran la acometida externa será de quien los hubiere pagado, si no fueren inmuebles por adhesión."</a:t>
          </a:r>
        </a:p>
      </xdr:txBody>
    </xdr:sp>
    <xdr:clientData/>
  </xdr:twoCellAnchor>
  <xdr:twoCellAnchor>
    <xdr:from>
      <xdr:col>1</xdr:col>
      <xdr:colOff>0</xdr:colOff>
      <xdr:row>723</xdr:row>
      <xdr:rowOff>9525</xdr:rowOff>
    </xdr:from>
    <xdr:to>
      <xdr:col>1</xdr:col>
      <xdr:colOff>933450</xdr:colOff>
      <xdr:row>724</xdr:row>
      <xdr:rowOff>9525</xdr:rowOff>
    </xdr:to>
    <xdr:sp macro="" textlink="">
      <xdr:nvSpPr>
        <xdr:cNvPr id="3" name="Text Box 115"/>
        <xdr:cNvSpPr txBox="1">
          <a:spLocks noChangeArrowheads="1"/>
        </xdr:cNvSpPr>
      </xdr:nvSpPr>
      <xdr:spPr bwMode="auto">
        <a:xfrm>
          <a:off x="495300" y="208187925"/>
          <a:ext cx="933450"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Inmuebles por:</a:t>
          </a:r>
        </a:p>
      </xdr:txBody>
    </xdr:sp>
    <xdr:clientData/>
  </xdr:twoCellAnchor>
  <xdr:twoCellAnchor>
    <xdr:from>
      <xdr:col>1</xdr:col>
      <xdr:colOff>0</xdr:colOff>
      <xdr:row>724</xdr:row>
      <xdr:rowOff>9525</xdr:rowOff>
    </xdr:from>
    <xdr:to>
      <xdr:col>1</xdr:col>
      <xdr:colOff>933450</xdr:colOff>
      <xdr:row>729</xdr:row>
      <xdr:rowOff>9525</xdr:rowOff>
    </xdr:to>
    <xdr:sp macro="" textlink="">
      <xdr:nvSpPr>
        <xdr:cNvPr id="4" name="Text Box 116"/>
        <xdr:cNvSpPr txBox="1">
          <a:spLocks noChangeArrowheads="1"/>
        </xdr:cNvSpPr>
      </xdr:nvSpPr>
      <xdr:spPr bwMode="auto">
        <a:xfrm>
          <a:off x="495300" y="208340325"/>
          <a:ext cx="933450" cy="7620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endParaRPr lang="es-ES" sz="1000" b="0" i="0" strike="noStrike">
            <a:solidFill>
              <a:srgbClr val="000000"/>
            </a:solidFill>
            <a:latin typeface="Arial"/>
            <a:cs typeface="Arial"/>
          </a:endParaRPr>
        </a:p>
        <a:p>
          <a:pPr algn="ctr" rtl="1">
            <a:defRPr sz="1000"/>
          </a:pPr>
          <a:r>
            <a:rPr lang="es-ES" sz="1000" b="0" i="0" strike="noStrike">
              <a:solidFill>
                <a:srgbClr val="000000"/>
              </a:solidFill>
              <a:latin typeface="Arial"/>
              <a:cs typeface="Arial"/>
            </a:rPr>
            <a:t>Adhesión</a:t>
          </a:r>
        </a:p>
      </xdr:txBody>
    </xdr:sp>
    <xdr:clientData/>
  </xdr:twoCellAnchor>
  <xdr:twoCellAnchor>
    <xdr:from>
      <xdr:col>0</xdr:col>
      <xdr:colOff>761999</xdr:colOff>
      <xdr:row>729</xdr:row>
      <xdr:rowOff>9525</xdr:rowOff>
    </xdr:from>
    <xdr:to>
      <xdr:col>1</xdr:col>
      <xdr:colOff>942974</xdr:colOff>
      <xdr:row>735</xdr:row>
      <xdr:rowOff>0</xdr:rowOff>
    </xdr:to>
    <xdr:sp macro="" textlink="">
      <xdr:nvSpPr>
        <xdr:cNvPr id="5" name="Text Box 117"/>
        <xdr:cNvSpPr txBox="1">
          <a:spLocks noChangeArrowheads="1"/>
        </xdr:cNvSpPr>
      </xdr:nvSpPr>
      <xdr:spPr bwMode="auto">
        <a:xfrm>
          <a:off x="495299" y="209102325"/>
          <a:ext cx="942975" cy="9048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endParaRPr lang="es-ES" sz="1000" b="0" i="0" strike="noStrike">
            <a:solidFill>
              <a:srgbClr val="000000"/>
            </a:solidFill>
            <a:latin typeface="Arial"/>
            <a:cs typeface="Arial"/>
          </a:endParaRPr>
        </a:p>
        <a:p>
          <a:pPr algn="ctr" rtl="1">
            <a:defRPr sz="1000"/>
          </a:pPr>
          <a:endParaRPr lang="es-ES" sz="1000" b="0" i="0" strike="noStrike">
            <a:solidFill>
              <a:srgbClr val="000000"/>
            </a:solidFill>
            <a:latin typeface="Arial"/>
            <a:cs typeface="Arial"/>
          </a:endParaRPr>
        </a:p>
        <a:p>
          <a:pPr algn="ctr" rtl="1">
            <a:defRPr sz="1000"/>
          </a:pPr>
          <a:r>
            <a:rPr lang="es-ES" sz="1000" b="0" i="0" strike="noStrike">
              <a:solidFill>
                <a:srgbClr val="000000"/>
              </a:solidFill>
              <a:latin typeface="Arial"/>
              <a:cs typeface="Arial"/>
            </a:rPr>
            <a:t>Destinación</a:t>
          </a:r>
        </a:p>
      </xdr:txBody>
    </xdr:sp>
    <xdr:clientData/>
  </xdr:twoCellAnchor>
  <xdr:twoCellAnchor>
    <xdr:from>
      <xdr:col>1</xdr:col>
      <xdr:colOff>933450</xdr:colOff>
      <xdr:row>723</xdr:row>
      <xdr:rowOff>9525</xdr:rowOff>
    </xdr:from>
    <xdr:to>
      <xdr:col>1</xdr:col>
      <xdr:colOff>2857500</xdr:colOff>
      <xdr:row>724</xdr:row>
      <xdr:rowOff>9525</xdr:rowOff>
    </xdr:to>
    <xdr:sp macro="" textlink="">
      <xdr:nvSpPr>
        <xdr:cNvPr id="6" name="Text Box 118"/>
        <xdr:cNvSpPr txBox="1">
          <a:spLocks noChangeArrowheads="1"/>
        </xdr:cNvSpPr>
      </xdr:nvSpPr>
      <xdr:spPr bwMode="auto">
        <a:xfrm>
          <a:off x="1428750" y="208187925"/>
          <a:ext cx="1924050"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Parte de la Red</a:t>
          </a:r>
        </a:p>
      </xdr:txBody>
    </xdr:sp>
    <xdr:clientData/>
  </xdr:twoCellAnchor>
  <xdr:twoCellAnchor>
    <xdr:from>
      <xdr:col>1</xdr:col>
      <xdr:colOff>933450</xdr:colOff>
      <xdr:row>724</xdr:row>
      <xdr:rowOff>9525</xdr:rowOff>
    </xdr:from>
    <xdr:to>
      <xdr:col>1</xdr:col>
      <xdr:colOff>2857500</xdr:colOff>
      <xdr:row>729</xdr:row>
      <xdr:rowOff>9525</xdr:rowOff>
    </xdr:to>
    <xdr:sp macro="" textlink="">
      <xdr:nvSpPr>
        <xdr:cNvPr id="7" name="Text Box 119"/>
        <xdr:cNvSpPr txBox="1">
          <a:spLocks noChangeArrowheads="1"/>
        </xdr:cNvSpPr>
      </xdr:nvSpPr>
      <xdr:spPr bwMode="auto">
        <a:xfrm>
          <a:off x="1428750" y="208340325"/>
          <a:ext cx="1924050" cy="7620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s-ES" sz="900" b="0" i="0" strike="noStrike">
              <a:solidFill>
                <a:srgbClr val="000000"/>
              </a:solidFill>
              <a:latin typeface="Arial"/>
              <a:cs typeface="Arial"/>
            </a:rPr>
            <a:t>Ductos,  cámaras,  postes,  enterrados  y  en   general   todo   lo   que   cause  detrimento   al   espacio   donde   se  encuentre,  si   se   pretende  retirar  y  restituir  a  la  condición  de mueble.</a:t>
          </a:r>
        </a:p>
      </xdr:txBody>
    </xdr:sp>
    <xdr:clientData/>
  </xdr:twoCellAnchor>
  <xdr:twoCellAnchor>
    <xdr:from>
      <xdr:col>1</xdr:col>
      <xdr:colOff>933449</xdr:colOff>
      <xdr:row>729</xdr:row>
      <xdr:rowOff>9524</xdr:rowOff>
    </xdr:from>
    <xdr:to>
      <xdr:col>1</xdr:col>
      <xdr:colOff>2876550</xdr:colOff>
      <xdr:row>734</xdr:row>
      <xdr:rowOff>190499</xdr:rowOff>
    </xdr:to>
    <xdr:sp macro="" textlink="">
      <xdr:nvSpPr>
        <xdr:cNvPr id="8" name="Text Box 120"/>
        <xdr:cNvSpPr txBox="1">
          <a:spLocks noChangeArrowheads="1"/>
        </xdr:cNvSpPr>
      </xdr:nvSpPr>
      <xdr:spPr bwMode="auto">
        <a:xfrm>
          <a:off x="1428749" y="209102324"/>
          <a:ext cx="1943101" cy="9048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s-ES" sz="900" b="0" i="0" strike="noStrike">
              <a:solidFill>
                <a:srgbClr val="000000"/>
              </a:solidFill>
              <a:latin typeface="Arial"/>
              <a:cs typeface="Arial"/>
            </a:rPr>
            <a:t>Cables, transformadores, tableros y en general todo lo que se pueda retirar de la red y restituir a la condición de mueble, sin causar detrimento el espacio donde se encuentra.</a:t>
          </a:r>
        </a:p>
      </xdr:txBody>
    </xdr:sp>
    <xdr:clientData/>
  </xdr:twoCellAnchor>
  <xdr:twoCellAnchor>
    <xdr:from>
      <xdr:col>1</xdr:col>
      <xdr:colOff>0</xdr:colOff>
      <xdr:row>739</xdr:row>
      <xdr:rowOff>123825</xdr:rowOff>
    </xdr:from>
    <xdr:to>
      <xdr:col>1</xdr:col>
      <xdr:colOff>990600</xdr:colOff>
      <xdr:row>740</xdr:row>
      <xdr:rowOff>123825</xdr:rowOff>
    </xdr:to>
    <xdr:sp macro="" textlink="">
      <xdr:nvSpPr>
        <xdr:cNvPr id="9" name="Text Box 121"/>
        <xdr:cNvSpPr txBox="1">
          <a:spLocks noChangeArrowheads="1"/>
        </xdr:cNvSpPr>
      </xdr:nvSpPr>
      <xdr:spPr bwMode="auto">
        <a:xfrm>
          <a:off x="495300" y="211807425"/>
          <a:ext cx="990600"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Inmueble por:</a:t>
          </a:r>
        </a:p>
      </xdr:txBody>
    </xdr:sp>
    <xdr:clientData/>
  </xdr:twoCellAnchor>
  <xdr:twoCellAnchor>
    <xdr:from>
      <xdr:col>1</xdr:col>
      <xdr:colOff>0</xdr:colOff>
      <xdr:row>740</xdr:row>
      <xdr:rowOff>85725</xdr:rowOff>
    </xdr:from>
    <xdr:to>
      <xdr:col>1</xdr:col>
      <xdr:colOff>990600</xdr:colOff>
      <xdr:row>742</xdr:row>
      <xdr:rowOff>123825</xdr:rowOff>
    </xdr:to>
    <xdr:sp macro="" textlink="">
      <xdr:nvSpPr>
        <xdr:cNvPr id="10" name="Text Box 122"/>
        <xdr:cNvSpPr txBox="1">
          <a:spLocks noChangeArrowheads="1"/>
        </xdr:cNvSpPr>
      </xdr:nvSpPr>
      <xdr:spPr bwMode="auto">
        <a:xfrm>
          <a:off x="495300" y="211921725"/>
          <a:ext cx="990600" cy="3429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Adhesión</a:t>
          </a:r>
        </a:p>
        <a:p>
          <a:pPr algn="ctr" rtl="1">
            <a:defRPr sz="1000"/>
          </a:pPr>
          <a:r>
            <a:rPr lang="es-ES" sz="1000" b="0" i="0" strike="noStrike">
              <a:solidFill>
                <a:srgbClr val="000000"/>
              </a:solidFill>
              <a:latin typeface="Arial"/>
              <a:cs typeface="Arial"/>
            </a:rPr>
            <a:t>Destinación</a:t>
          </a:r>
        </a:p>
      </xdr:txBody>
    </xdr:sp>
    <xdr:clientData/>
  </xdr:twoCellAnchor>
  <xdr:twoCellAnchor>
    <xdr:from>
      <xdr:col>1</xdr:col>
      <xdr:colOff>990600</xdr:colOff>
      <xdr:row>739</xdr:row>
      <xdr:rowOff>123825</xdr:rowOff>
    </xdr:from>
    <xdr:to>
      <xdr:col>1</xdr:col>
      <xdr:colOff>1971675</xdr:colOff>
      <xdr:row>740</xdr:row>
      <xdr:rowOff>85725</xdr:rowOff>
    </xdr:to>
    <xdr:sp macro="" textlink="">
      <xdr:nvSpPr>
        <xdr:cNvPr id="11" name="Text Box 123"/>
        <xdr:cNvSpPr txBox="1">
          <a:spLocks noChangeArrowheads="1"/>
        </xdr:cNvSpPr>
      </xdr:nvSpPr>
      <xdr:spPr bwMode="auto">
        <a:xfrm>
          <a:off x="1485900" y="211807425"/>
          <a:ext cx="981075" cy="1143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Obra</a:t>
          </a:r>
        </a:p>
      </xdr:txBody>
    </xdr:sp>
    <xdr:clientData/>
  </xdr:twoCellAnchor>
  <xdr:twoCellAnchor>
    <xdr:from>
      <xdr:col>1</xdr:col>
      <xdr:colOff>990600</xdr:colOff>
      <xdr:row>740</xdr:row>
      <xdr:rowOff>85725</xdr:rowOff>
    </xdr:from>
    <xdr:to>
      <xdr:col>1</xdr:col>
      <xdr:colOff>1971675</xdr:colOff>
      <xdr:row>742</xdr:row>
      <xdr:rowOff>123825</xdr:rowOff>
    </xdr:to>
    <xdr:sp macro="" textlink="">
      <xdr:nvSpPr>
        <xdr:cNvPr id="12" name="Text Box 126"/>
        <xdr:cNvSpPr txBox="1">
          <a:spLocks noChangeArrowheads="1"/>
        </xdr:cNvSpPr>
      </xdr:nvSpPr>
      <xdr:spPr bwMode="auto">
        <a:xfrm>
          <a:off x="1485900" y="211921725"/>
          <a:ext cx="981075" cy="3429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Civil</a:t>
          </a:r>
        </a:p>
        <a:p>
          <a:pPr algn="ctr" rtl="1">
            <a:defRPr sz="1000"/>
          </a:pPr>
          <a:r>
            <a:rPr lang="es-ES" sz="1000" b="0" i="0" strike="noStrike">
              <a:solidFill>
                <a:srgbClr val="000000"/>
              </a:solidFill>
              <a:latin typeface="Arial"/>
              <a:cs typeface="Arial"/>
            </a:rPr>
            <a:t>Eléctrica</a:t>
          </a:r>
        </a:p>
      </xdr:txBody>
    </xdr:sp>
    <xdr:clientData/>
  </xdr:twoCellAnchor>
  <xdr:twoCellAnchor>
    <xdr:from>
      <xdr:col>1</xdr:col>
      <xdr:colOff>19050</xdr:colOff>
      <xdr:row>794</xdr:row>
      <xdr:rowOff>0</xdr:rowOff>
    </xdr:from>
    <xdr:to>
      <xdr:col>1</xdr:col>
      <xdr:colOff>638175</xdr:colOff>
      <xdr:row>797</xdr:row>
      <xdr:rowOff>71373</xdr:rowOff>
    </xdr:to>
    <xdr:sp macro="" textlink="">
      <xdr:nvSpPr>
        <xdr:cNvPr id="13" name="Text Box 15"/>
        <xdr:cNvSpPr txBox="1">
          <a:spLocks noChangeArrowheads="1"/>
        </xdr:cNvSpPr>
      </xdr:nvSpPr>
      <xdr:spPr bwMode="auto">
        <a:xfrm>
          <a:off x="514350" y="227533200"/>
          <a:ext cx="619125" cy="528573"/>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s-ES" sz="1000" b="0" i="0" strike="noStrike">
            <a:solidFill>
              <a:srgbClr val="000000"/>
            </a:solidFill>
            <a:latin typeface="Arial"/>
            <a:cs typeface="Arial"/>
          </a:endParaRPr>
        </a:p>
        <a:p>
          <a:pPr algn="l" rtl="0">
            <a:defRPr sz="1000"/>
          </a:pPr>
          <a:endParaRPr lang="es-ES" sz="1000" b="0" i="0" strike="noStrike">
            <a:solidFill>
              <a:srgbClr val="000000"/>
            </a:solidFill>
            <a:latin typeface="Arial"/>
            <a:cs typeface="Arial"/>
          </a:endParaRPr>
        </a:p>
        <a:p>
          <a:pPr algn="l" rtl="0">
            <a:defRPr sz="1000"/>
          </a:pPr>
          <a:r>
            <a:rPr lang="es-ES" sz="1000" b="0" i="0" strike="noStrike">
              <a:solidFill>
                <a:srgbClr val="000000"/>
              </a:solidFill>
              <a:latin typeface="Arial"/>
              <a:cs typeface="Arial"/>
            </a:rPr>
            <a:t>Normal:</a:t>
          </a:r>
        </a:p>
      </xdr:txBody>
    </xdr:sp>
    <xdr:clientData/>
  </xdr:twoCellAnchor>
  <xdr:twoCellAnchor>
    <xdr:from>
      <xdr:col>1</xdr:col>
      <xdr:colOff>638175</xdr:colOff>
      <xdr:row>794</xdr:row>
      <xdr:rowOff>0</xdr:rowOff>
    </xdr:from>
    <xdr:to>
      <xdr:col>1</xdr:col>
      <xdr:colOff>1114425</xdr:colOff>
      <xdr:row>797</xdr:row>
      <xdr:rowOff>71373</xdr:rowOff>
    </xdr:to>
    <xdr:sp macro="" textlink="">
      <xdr:nvSpPr>
        <xdr:cNvPr id="14" name="Text Box 16"/>
        <xdr:cNvSpPr txBox="1">
          <a:spLocks noChangeArrowheads="1"/>
        </xdr:cNvSpPr>
      </xdr:nvSpPr>
      <xdr:spPr bwMode="auto">
        <a:xfrm>
          <a:off x="1133475" y="227533200"/>
          <a:ext cx="476250" cy="528573"/>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Fase</a:t>
          </a:r>
        </a:p>
        <a:p>
          <a:pPr algn="ctr" rtl="0">
            <a:defRPr sz="1000"/>
          </a:pPr>
          <a:r>
            <a:rPr lang="es-ES" sz="1000" b="1" i="0" strike="noStrike">
              <a:solidFill>
                <a:srgbClr val="000000"/>
              </a:solidFill>
              <a:latin typeface="Arial"/>
              <a:cs typeface="Arial"/>
            </a:rPr>
            <a:t>mm</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40x10</a:t>
          </a:r>
        </a:p>
      </xdr:txBody>
    </xdr:sp>
    <xdr:clientData/>
  </xdr:twoCellAnchor>
  <xdr:twoCellAnchor>
    <xdr:from>
      <xdr:col>1</xdr:col>
      <xdr:colOff>1114425</xdr:colOff>
      <xdr:row>794</xdr:row>
      <xdr:rowOff>0</xdr:rowOff>
    </xdr:from>
    <xdr:to>
      <xdr:col>1</xdr:col>
      <xdr:colOff>1704975</xdr:colOff>
      <xdr:row>797</xdr:row>
      <xdr:rowOff>60790</xdr:rowOff>
    </xdr:to>
    <xdr:sp macro="" textlink="">
      <xdr:nvSpPr>
        <xdr:cNvPr id="15" name="Text Box 17"/>
        <xdr:cNvSpPr txBox="1">
          <a:spLocks noChangeArrowheads="1"/>
        </xdr:cNvSpPr>
      </xdr:nvSpPr>
      <xdr:spPr bwMode="auto">
        <a:xfrm>
          <a:off x="1609725" y="227533200"/>
          <a:ext cx="590550" cy="51799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Neutro</a:t>
          </a:r>
        </a:p>
        <a:p>
          <a:pPr algn="ctr" rtl="0">
            <a:defRPr sz="1000"/>
          </a:pPr>
          <a:r>
            <a:rPr lang="es-ES" sz="1000" b="1" i="0" strike="noStrike">
              <a:solidFill>
                <a:srgbClr val="000000"/>
              </a:solidFill>
              <a:latin typeface="Arial"/>
              <a:cs typeface="Arial"/>
            </a:rPr>
            <a:t>mm</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40x5</a:t>
          </a:r>
        </a:p>
      </xdr:txBody>
    </xdr:sp>
    <xdr:clientData/>
  </xdr:twoCellAnchor>
  <xdr:twoCellAnchor>
    <xdr:from>
      <xdr:col>1</xdr:col>
      <xdr:colOff>1704975</xdr:colOff>
      <xdr:row>794</xdr:row>
      <xdr:rowOff>0</xdr:rowOff>
    </xdr:from>
    <xdr:to>
      <xdr:col>1</xdr:col>
      <xdr:colOff>2257425</xdr:colOff>
      <xdr:row>797</xdr:row>
      <xdr:rowOff>71373</xdr:rowOff>
    </xdr:to>
    <xdr:sp macro="" textlink="">
      <xdr:nvSpPr>
        <xdr:cNvPr id="16" name="Text Box 18"/>
        <xdr:cNvSpPr txBox="1">
          <a:spLocks noChangeArrowheads="1"/>
        </xdr:cNvSpPr>
      </xdr:nvSpPr>
      <xdr:spPr bwMode="auto">
        <a:xfrm>
          <a:off x="2200275" y="227533200"/>
          <a:ext cx="552450" cy="528573"/>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Tierra</a:t>
          </a:r>
        </a:p>
        <a:p>
          <a:pPr algn="ctr" rtl="0">
            <a:defRPr sz="1000"/>
          </a:pPr>
          <a:r>
            <a:rPr lang="es-ES" sz="1000" b="1" i="0" strike="noStrike">
              <a:solidFill>
                <a:srgbClr val="000000"/>
              </a:solidFill>
              <a:latin typeface="Arial"/>
              <a:cs typeface="Arial"/>
            </a:rPr>
            <a:t>mm</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20x5</a:t>
          </a:r>
        </a:p>
      </xdr:txBody>
    </xdr:sp>
    <xdr:clientData/>
  </xdr:twoCellAnchor>
  <xdr:twoCellAnchor>
    <xdr:from>
      <xdr:col>1</xdr:col>
      <xdr:colOff>9525</xdr:colOff>
      <xdr:row>811</xdr:row>
      <xdr:rowOff>0</xdr:rowOff>
    </xdr:from>
    <xdr:to>
      <xdr:col>1</xdr:col>
      <xdr:colOff>672913</xdr:colOff>
      <xdr:row>815</xdr:row>
      <xdr:rowOff>76200</xdr:rowOff>
    </xdr:to>
    <xdr:sp macro="" textlink="">
      <xdr:nvSpPr>
        <xdr:cNvPr id="17" name="Text Box 2"/>
        <xdr:cNvSpPr txBox="1">
          <a:spLocks noChangeArrowheads="1"/>
        </xdr:cNvSpPr>
      </xdr:nvSpPr>
      <xdr:spPr bwMode="auto">
        <a:xfrm>
          <a:off x="504825" y="230886000"/>
          <a:ext cx="663388" cy="6858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Celda</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1</a:t>
          </a:r>
        </a:p>
        <a:p>
          <a:pPr algn="ctr" rtl="0">
            <a:defRPr sz="1000"/>
          </a:pPr>
          <a:r>
            <a:rPr lang="es-ES" sz="1000" b="0" i="0" strike="noStrike">
              <a:solidFill>
                <a:srgbClr val="000000"/>
              </a:solidFill>
              <a:latin typeface="Arial"/>
              <a:cs typeface="Arial"/>
            </a:rPr>
            <a:t>2</a:t>
          </a:r>
        </a:p>
      </xdr:txBody>
    </xdr:sp>
    <xdr:clientData/>
  </xdr:twoCellAnchor>
  <xdr:twoCellAnchor>
    <xdr:from>
      <xdr:col>1</xdr:col>
      <xdr:colOff>609600</xdr:colOff>
      <xdr:row>811</xdr:row>
      <xdr:rowOff>0</xdr:rowOff>
    </xdr:from>
    <xdr:to>
      <xdr:col>1</xdr:col>
      <xdr:colOff>837640</xdr:colOff>
      <xdr:row>815</xdr:row>
      <xdr:rowOff>76200</xdr:rowOff>
    </xdr:to>
    <xdr:sp macro="" textlink="">
      <xdr:nvSpPr>
        <xdr:cNvPr id="18" name="Text Box 3"/>
        <xdr:cNvSpPr txBox="1">
          <a:spLocks noChangeArrowheads="1"/>
        </xdr:cNvSpPr>
      </xdr:nvSpPr>
      <xdr:spPr bwMode="auto">
        <a:xfrm>
          <a:off x="1104900" y="230886000"/>
          <a:ext cx="228040" cy="6858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a</a:t>
          </a:r>
        </a:p>
      </xdr:txBody>
    </xdr:sp>
    <xdr:clientData/>
  </xdr:twoCellAnchor>
  <xdr:twoCellAnchor>
    <xdr:from>
      <xdr:col>1</xdr:col>
      <xdr:colOff>819149</xdr:colOff>
      <xdr:row>811</xdr:row>
      <xdr:rowOff>0</xdr:rowOff>
    </xdr:from>
    <xdr:to>
      <xdr:col>1</xdr:col>
      <xdr:colOff>1503268</xdr:colOff>
      <xdr:row>815</xdr:row>
      <xdr:rowOff>76200</xdr:rowOff>
    </xdr:to>
    <xdr:sp macro="" textlink="">
      <xdr:nvSpPr>
        <xdr:cNvPr id="19" name="Text Box 4"/>
        <xdr:cNvSpPr txBox="1">
          <a:spLocks noChangeArrowheads="1"/>
        </xdr:cNvSpPr>
      </xdr:nvSpPr>
      <xdr:spPr bwMode="auto">
        <a:xfrm>
          <a:off x="1314449" y="230886000"/>
          <a:ext cx="684119" cy="6858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Celda</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2</a:t>
          </a:r>
        </a:p>
        <a:p>
          <a:pPr algn="ctr" rtl="0">
            <a:defRPr sz="1000"/>
          </a:pPr>
          <a:r>
            <a:rPr lang="es-ES" sz="1000" b="0" i="0" strike="noStrike">
              <a:solidFill>
                <a:srgbClr val="000000"/>
              </a:solidFill>
              <a:latin typeface="Arial"/>
              <a:cs typeface="Arial"/>
            </a:rPr>
            <a:t>Planta</a:t>
          </a:r>
        </a:p>
      </xdr:txBody>
    </xdr:sp>
    <xdr:clientData/>
  </xdr:twoCellAnchor>
  <xdr:twoCellAnchor>
    <xdr:from>
      <xdr:col>1</xdr:col>
      <xdr:colOff>1447800</xdr:colOff>
      <xdr:row>811</xdr:row>
      <xdr:rowOff>0</xdr:rowOff>
    </xdr:from>
    <xdr:to>
      <xdr:col>1</xdr:col>
      <xdr:colOff>2152650</xdr:colOff>
      <xdr:row>815</xdr:row>
      <xdr:rowOff>76200</xdr:rowOff>
    </xdr:to>
    <xdr:sp macro="" textlink="">
      <xdr:nvSpPr>
        <xdr:cNvPr id="20" name="Text Box 5"/>
        <xdr:cNvSpPr txBox="1">
          <a:spLocks noChangeArrowheads="1"/>
        </xdr:cNvSpPr>
      </xdr:nvSpPr>
      <xdr:spPr bwMode="auto">
        <a:xfrm>
          <a:off x="1943100" y="230886000"/>
          <a:ext cx="704850" cy="6858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M</a:t>
          </a:r>
          <a:endParaRPr lang="es-ES" sz="1000" b="0" i="0" strike="noStrike">
            <a:solidFill>
              <a:srgbClr val="000000"/>
            </a:solidFill>
            <a:latin typeface="Arial"/>
            <a:cs typeface="Arial"/>
          </a:endParaRPr>
        </a:p>
        <a:p>
          <a:pPr algn="r" rtl="0">
            <a:defRPr sz="1000"/>
          </a:pPr>
          <a:r>
            <a:rPr lang="es-ES" sz="1000" b="0" i="0" strike="noStrike">
              <a:solidFill>
                <a:srgbClr val="000000"/>
              </a:solidFill>
              <a:latin typeface="Arial"/>
              <a:cs typeface="Arial"/>
            </a:rPr>
            <a:t>2x8=16</a:t>
          </a:r>
        </a:p>
        <a:p>
          <a:pPr algn="r" rtl="0">
            <a:defRPr sz="1000"/>
          </a:pPr>
          <a:r>
            <a:rPr lang="es-ES" sz="1000" b="0" i="0" strike="noStrike">
              <a:solidFill>
                <a:srgbClr val="000000"/>
              </a:solidFill>
              <a:latin typeface="Arial"/>
              <a:cs typeface="Arial"/>
            </a:rPr>
            <a:t>2x12=24</a:t>
          </a:r>
        </a:p>
        <a:p>
          <a:pPr algn="r" rtl="0">
            <a:defRPr sz="1000"/>
          </a:pPr>
          <a:r>
            <a:rPr lang="es-ES" sz="1000" b="0" i="0" strike="noStrike">
              <a:solidFill>
                <a:srgbClr val="000000"/>
              </a:solidFill>
              <a:latin typeface="Arial"/>
              <a:cs typeface="Arial"/>
            </a:rPr>
            <a:t>40</a:t>
          </a:r>
        </a:p>
      </xdr:txBody>
    </xdr:sp>
    <xdr:clientData/>
  </xdr:twoCellAnchor>
  <xdr:twoCellAnchor>
    <xdr:from>
      <xdr:col>0</xdr:col>
      <xdr:colOff>342900</xdr:colOff>
      <xdr:row>0</xdr:row>
      <xdr:rowOff>47625</xdr:rowOff>
    </xdr:from>
    <xdr:to>
      <xdr:col>1</xdr:col>
      <xdr:colOff>514350</xdr:colOff>
      <xdr:row>4</xdr:row>
      <xdr:rowOff>0</xdr:rowOff>
    </xdr:to>
    <xdr:pic>
      <xdr:nvPicPr>
        <xdr:cNvPr id="21" name="Picture 61" descr="EscudoColor"/>
        <xdr:cNvPicPr>
          <a:picLocks noChangeAspect="1" noChangeArrowheads="1"/>
        </xdr:cNvPicPr>
      </xdr:nvPicPr>
      <xdr:blipFill>
        <a:blip xmlns:r="http://schemas.openxmlformats.org/officeDocument/2006/relationships" r:embed="rId1" cstate="print"/>
        <a:srcRect/>
        <a:stretch>
          <a:fillRect/>
        </a:stretch>
      </xdr:blipFill>
      <xdr:spPr bwMode="auto">
        <a:xfrm>
          <a:off x="342900" y="47625"/>
          <a:ext cx="666750" cy="714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695</xdr:row>
      <xdr:rowOff>0</xdr:rowOff>
    </xdr:from>
    <xdr:to>
      <xdr:col>1</xdr:col>
      <xdr:colOff>2857500</xdr:colOff>
      <xdr:row>700</xdr:row>
      <xdr:rowOff>0</xdr:rowOff>
    </xdr:to>
    <xdr:sp macro="" textlink="">
      <xdr:nvSpPr>
        <xdr:cNvPr id="2" name="Text Box 114"/>
        <xdr:cNvSpPr txBox="1">
          <a:spLocks noChangeArrowheads="1"/>
        </xdr:cNvSpPr>
      </xdr:nvSpPr>
      <xdr:spPr bwMode="auto">
        <a:xfrm>
          <a:off x="495300" y="207264000"/>
          <a:ext cx="2857500" cy="7620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s-ES" sz="1000" b="0" i="1" strike="noStrike">
              <a:solidFill>
                <a:srgbClr val="000000"/>
              </a:solidFill>
              <a:latin typeface="Arial"/>
              <a:cs typeface="Arial"/>
            </a:rPr>
            <a:t>"</a:t>
          </a:r>
          <a:r>
            <a:rPr lang="es-ES" sz="1000" b="1" i="1" strike="noStrike">
              <a:solidFill>
                <a:srgbClr val="000000"/>
              </a:solidFill>
              <a:latin typeface="Arial"/>
              <a:cs typeface="Arial"/>
            </a:rPr>
            <a:t>Artículo 135.-  De la propiedad de las conexiones domiciliarias.</a:t>
          </a:r>
          <a:r>
            <a:rPr lang="es-ES" sz="1000" b="0" i="1" strike="noStrike">
              <a:solidFill>
                <a:srgbClr val="000000"/>
              </a:solidFill>
              <a:latin typeface="Arial"/>
              <a:cs typeface="Arial"/>
            </a:rPr>
            <a:t>  La propiedad de las redes, equipos y elementos que integran la acometida externa será de quien los hubiere pagado, si no fueren inmuebles por adhesión."</a:t>
          </a:r>
        </a:p>
      </xdr:txBody>
    </xdr:sp>
    <xdr:clientData/>
  </xdr:twoCellAnchor>
  <xdr:twoCellAnchor>
    <xdr:from>
      <xdr:col>1</xdr:col>
      <xdr:colOff>0</xdr:colOff>
      <xdr:row>701</xdr:row>
      <xdr:rowOff>9525</xdr:rowOff>
    </xdr:from>
    <xdr:to>
      <xdr:col>1</xdr:col>
      <xdr:colOff>933450</xdr:colOff>
      <xdr:row>702</xdr:row>
      <xdr:rowOff>9525</xdr:rowOff>
    </xdr:to>
    <xdr:sp macro="" textlink="">
      <xdr:nvSpPr>
        <xdr:cNvPr id="3" name="Text Box 115"/>
        <xdr:cNvSpPr txBox="1">
          <a:spLocks noChangeArrowheads="1"/>
        </xdr:cNvSpPr>
      </xdr:nvSpPr>
      <xdr:spPr bwMode="auto">
        <a:xfrm>
          <a:off x="495300" y="208187925"/>
          <a:ext cx="933450"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Inmuebles por:</a:t>
          </a:r>
        </a:p>
      </xdr:txBody>
    </xdr:sp>
    <xdr:clientData/>
  </xdr:twoCellAnchor>
  <xdr:twoCellAnchor>
    <xdr:from>
      <xdr:col>1</xdr:col>
      <xdr:colOff>0</xdr:colOff>
      <xdr:row>702</xdr:row>
      <xdr:rowOff>9525</xdr:rowOff>
    </xdr:from>
    <xdr:to>
      <xdr:col>1</xdr:col>
      <xdr:colOff>933450</xdr:colOff>
      <xdr:row>707</xdr:row>
      <xdr:rowOff>9525</xdr:rowOff>
    </xdr:to>
    <xdr:sp macro="" textlink="">
      <xdr:nvSpPr>
        <xdr:cNvPr id="4" name="Text Box 116"/>
        <xdr:cNvSpPr txBox="1">
          <a:spLocks noChangeArrowheads="1"/>
        </xdr:cNvSpPr>
      </xdr:nvSpPr>
      <xdr:spPr bwMode="auto">
        <a:xfrm>
          <a:off x="495300" y="208340325"/>
          <a:ext cx="933450" cy="7620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endParaRPr lang="es-ES" sz="1000" b="0" i="0" strike="noStrike">
            <a:solidFill>
              <a:srgbClr val="000000"/>
            </a:solidFill>
            <a:latin typeface="Arial"/>
            <a:cs typeface="Arial"/>
          </a:endParaRPr>
        </a:p>
        <a:p>
          <a:pPr algn="ctr" rtl="1">
            <a:defRPr sz="1000"/>
          </a:pPr>
          <a:r>
            <a:rPr lang="es-ES" sz="1000" b="0" i="0" strike="noStrike">
              <a:solidFill>
                <a:srgbClr val="000000"/>
              </a:solidFill>
              <a:latin typeface="Arial"/>
              <a:cs typeface="Arial"/>
            </a:rPr>
            <a:t>Adhesión</a:t>
          </a:r>
        </a:p>
      </xdr:txBody>
    </xdr:sp>
    <xdr:clientData/>
  </xdr:twoCellAnchor>
  <xdr:twoCellAnchor>
    <xdr:from>
      <xdr:col>0</xdr:col>
      <xdr:colOff>761999</xdr:colOff>
      <xdr:row>707</xdr:row>
      <xdr:rowOff>9525</xdr:rowOff>
    </xdr:from>
    <xdr:to>
      <xdr:col>1</xdr:col>
      <xdr:colOff>942974</xdr:colOff>
      <xdr:row>713</xdr:row>
      <xdr:rowOff>0</xdr:rowOff>
    </xdr:to>
    <xdr:sp macro="" textlink="">
      <xdr:nvSpPr>
        <xdr:cNvPr id="5" name="Text Box 117"/>
        <xdr:cNvSpPr txBox="1">
          <a:spLocks noChangeArrowheads="1"/>
        </xdr:cNvSpPr>
      </xdr:nvSpPr>
      <xdr:spPr bwMode="auto">
        <a:xfrm>
          <a:off x="495299" y="209102325"/>
          <a:ext cx="942975" cy="9048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endParaRPr lang="es-ES" sz="1000" b="0" i="0" strike="noStrike">
            <a:solidFill>
              <a:srgbClr val="000000"/>
            </a:solidFill>
            <a:latin typeface="Arial"/>
            <a:cs typeface="Arial"/>
          </a:endParaRPr>
        </a:p>
        <a:p>
          <a:pPr algn="ctr" rtl="1">
            <a:defRPr sz="1000"/>
          </a:pPr>
          <a:endParaRPr lang="es-ES" sz="1000" b="0" i="0" strike="noStrike">
            <a:solidFill>
              <a:srgbClr val="000000"/>
            </a:solidFill>
            <a:latin typeface="Arial"/>
            <a:cs typeface="Arial"/>
          </a:endParaRPr>
        </a:p>
        <a:p>
          <a:pPr algn="ctr" rtl="1">
            <a:defRPr sz="1000"/>
          </a:pPr>
          <a:r>
            <a:rPr lang="es-ES" sz="1000" b="0" i="0" strike="noStrike">
              <a:solidFill>
                <a:srgbClr val="000000"/>
              </a:solidFill>
              <a:latin typeface="Arial"/>
              <a:cs typeface="Arial"/>
            </a:rPr>
            <a:t>Destinación</a:t>
          </a:r>
        </a:p>
      </xdr:txBody>
    </xdr:sp>
    <xdr:clientData/>
  </xdr:twoCellAnchor>
  <xdr:twoCellAnchor>
    <xdr:from>
      <xdr:col>1</xdr:col>
      <xdr:colOff>933450</xdr:colOff>
      <xdr:row>701</xdr:row>
      <xdr:rowOff>9525</xdr:rowOff>
    </xdr:from>
    <xdr:to>
      <xdr:col>1</xdr:col>
      <xdr:colOff>2857500</xdr:colOff>
      <xdr:row>702</xdr:row>
      <xdr:rowOff>9525</xdr:rowOff>
    </xdr:to>
    <xdr:sp macro="" textlink="">
      <xdr:nvSpPr>
        <xdr:cNvPr id="6" name="Text Box 118"/>
        <xdr:cNvSpPr txBox="1">
          <a:spLocks noChangeArrowheads="1"/>
        </xdr:cNvSpPr>
      </xdr:nvSpPr>
      <xdr:spPr bwMode="auto">
        <a:xfrm>
          <a:off x="1428750" y="208187925"/>
          <a:ext cx="1924050"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Parte de la Red</a:t>
          </a:r>
        </a:p>
      </xdr:txBody>
    </xdr:sp>
    <xdr:clientData/>
  </xdr:twoCellAnchor>
  <xdr:twoCellAnchor>
    <xdr:from>
      <xdr:col>1</xdr:col>
      <xdr:colOff>933450</xdr:colOff>
      <xdr:row>702</xdr:row>
      <xdr:rowOff>9525</xdr:rowOff>
    </xdr:from>
    <xdr:to>
      <xdr:col>1</xdr:col>
      <xdr:colOff>2857500</xdr:colOff>
      <xdr:row>707</xdr:row>
      <xdr:rowOff>9525</xdr:rowOff>
    </xdr:to>
    <xdr:sp macro="" textlink="">
      <xdr:nvSpPr>
        <xdr:cNvPr id="7" name="Text Box 119"/>
        <xdr:cNvSpPr txBox="1">
          <a:spLocks noChangeArrowheads="1"/>
        </xdr:cNvSpPr>
      </xdr:nvSpPr>
      <xdr:spPr bwMode="auto">
        <a:xfrm>
          <a:off x="1428750" y="208340325"/>
          <a:ext cx="1924050" cy="7620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s-ES" sz="900" b="0" i="0" strike="noStrike">
              <a:solidFill>
                <a:srgbClr val="000000"/>
              </a:solidFill>
              <a:latin typeface="Arial"/>
              <a:cs typeface="Arial"/>
            </a:rPr>
            <a:t>Ductos,  cámaras,  postes,  enterrados  y  en   general   todo   lo   que   cause  detrimento   al   espacio   donde   se  encuentre,  si   se   pretende  retirar  y  restituir  a  la  condición  de mueble.</a:t>
          </a:r>
        </a:p>
      </xdr:txBody>
    </xdr:sp>
    <xdr:clientData/>
  </xdr:twoCellAnchor>
  <xdr:twoCellAnchor>
    <xdr:from>
      <xdr:col>1</xdr:col>
      <xdr:colOff>933449</xdr:colOff>
      <xdr:row>707</xdr:row>
      <xdr:rowOff>9524</xdr:rowOff>
    </xdr:from>
    <xdr:to>
      <xdr:col>1</xdr:col>
      <xdr:colOff>2876550</xdr:colOff>
      <xdr:row>712</xdr:row>
      <xdr:rowOff>190499</xdr:rowOff>
    </xdr:to>
    <xdr:sp macro="" textlink="">
      <xdr:nvSpPr>
        <xdr:cNvPr id="8" name="Text Box 120"/>
        <xdr:cNvSpPr txBox="1">
          <a:spLocks noChangeArrowheads="1"/>
        </xdr:cNvSpPr>
      </xdr:nvSpPr>
      <xdr:spPr bwMode="auto">
        <a:xfrm>
          <a:off x="1428749" y="209102324"/>
          <a:ext cx="1943101" cy="9048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s-ES" sz="900" b="0" i="0" strike="noStrike">
              <a:solidFill>
                <a:srgbClr val="000000"/>
              </a:solidFill>
              <a:latin typeface="Arial"/>
              <a:cs typeface="Arial"/>
            </a:rPr>
            <a:t>Cables, transformadores, tableros y en general todo lo que se pueda retirar de la red y restituir a la condición de mueble, sin causar detrimento el espacio donde se encuentra.</a:t>
          </a:r>
        </a:p>
      </xdr:txBody>
    </xdr:sp>
    <xdr:clientData/>
  </xdr:twoCellAnchor>
  <xdr:twoCellAnchor>
    <xdr:from>
      <xdr:col>1</xdr:col>
      <xdr:colOff>0</xdr:colOff>
      <xdr:row>717</xdr:row>
      <xdr:rowOff>123825</xdr:rowOff>
    </xdr:from>
    <xdr:to>
      <xdr:col>1</xdr:col>
      <xdr:colOff>990600</xdr:colOff>
      <xdr:row>718</xdr:row>
      <xdr:rowOff>123825</xdr:rowOff>
    </xdr:to>
    <xdr:sp macro="" textlink="">
      <xdr:nvSpPr>
        <xdr:cNvPr id="9" name="Text Box 121"/>
        <xdr:cNvSpPr txBox="1">
          <a:spLocks noChangeArrowheads="1"/>
        </xdr:cNvSpPr>
      </xdr:nvSpPr>
      <xdr:spPr bwMode="auto">
        <a:xfrm>
          <a:off x="495300" y="211807425"/>
          <a:ext cx="990600" cy="152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Inmueble por:</a:t>
          </a:r>
        </a:p>
      </xdr:txBody>
    </xdr:sp>
    <xdr:clientData/>
  </xdr:twoCellAnchor>
  <xdr:twoCellAnchor>
    <xdr:from>
      <xdr:col>1</xdr:col>
      <xdr:colOff>0</xdr:colOff>
      <xdr:row>718</xdr:row>
      <xdr:rowOff>142875</xdr:rowOff>
    </xdr:from>
    <xdr:to>
      <xdr:col>1</xdr:col>
      <xdr:colOff>990600</xdr:colOff>
      <xdr:row>721</xdr:row>
      <xdr:rowOff>28575</xdr:rowOff>
    </xdr:to>
    <xdr:sp macro="" textlink="">
      <xdr:nvSpPr>
        <xdr:cNvPr id="10" name="Text Box 122"/>
        <xdr:cNvSpPr txBox="1">
          <a:spLocks noChangeArrowheads="1"/>
        </xdr:cNvSpPr>
      </xdr:nvSpPr>
      <xdr:spPr bwMode="auto">
        <a:xfrm>
          <a:off x="714375" y="207587850"/>
          <a:ext cx="990600" cy="3429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Adhesión</a:t>
          </a:r>
        </a:p>
        <a:p>
          <a:pPr algn="ctr" rtl="1">
            <a:defRPr sz="1000"/>
          </a:pPr>
          <a:r>
            <a:rPr lang="es-ES" sz="1000" b="0" i="0" strike="noStrike">
              <a:solidFill>
                <a:srgbClr val="000000"/>
              </a:solidFill>
              <a:latin typeface="Arial"/>
              <a:cs typeface="Arial"/>
            </a:rPr>
            <a:t>Destinación</a:t>
          </a:r>
        </a:p>
      </xdr:txBody>
    </xdr:sp>
    <xdr:clientData/>
  </xdr:twoCellAnchor>
  <xdr:twoCellAnchor>
    <xdr:from>
      <xdr:col>1</xdr:col>
      <xdr:colOff>990600</xdr:colOff>
      <xdr:row>717</xdr:row>
      <xdr:rowOff>123824</xdr:rowOff>
    </xdr:from>
    <xdr:to>
      <xdr:col>1</xdr:col>
      <xdr:colOff>1971675</xdr:colOff>
      <xdr:row>718</xdr:row>
      <xdr:rowOff>133349</xdr:rowOff>
    </xdr:to>
    <xdr:sp macro="" textlink="">
      <xdr:nvSpPr>
        <xdr:cNvPr id="11" name="Text Box 123"/>
        <xdr:cNvSpPr txBox="1">
          <a:spLocks noChangeArrowheads="1"/>
        </xdr:cNvSpPr>
      </xdr:nvSpPr>
      <xdr:spPr bwMode="auto">
        <a:xfrm>
          <a:off x="1704975" y="207416399"/>
          <a:ext cx="981075" cy="1619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Obra</a:t>
          </a:r>
        </a:p>
      </xdr:txBody>
    </xdr:sp>
    <xdr:clientData/>
  </xdr:twoCellAnchor>
  <xdr:twoCellAnchor>
    <xdr:from>
      <xdr:col>1</xdr:col>
      <xdr:colOff>990600</xdr:colOff>
      <xdr:row>718</xdr:row>
      <xdr:rowOff>142875</xdr:rowOff>
    </xdr:from>
    <xdr:to>
      <xdr:col>1</xdr:col>
      <xdr:colOff>1971675</xdr:colOff>
      <xdr:row>721</xdr:row>
      <xdr:rowOff>28575</xdr:rowOff>
    </xdr:to>
    <xdr:sp macro="" textlink="">
      <xdr:nvSpPr>
        <xdr:cNvPr id="12" name="Text Box 126"/>
        <xdr:cNvSpPr txBox="1">
          <a:spLocks noChangeArrowheads="1"/>
        </xdr:cNvSpPr>
      </xdr:nvSpPr>
      <xdr:spPr bwMode="auto">
        <a:xfrm>
          <a:off x="1704975" y="207587850"/>
          <a:ext cx="981075" cy="3429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s-ES" sz="1000" b="0" i="0" strike="noStrike">
              <a:solidFill>
                <a:srgbClr val="000000"/>
              </a:solidFill>
              <a:latin typeface="Arial"/>
              <a:cs typeface="Arial"/>
            </a:rPr>
            <a:t>Civil</a:t>
          </a:r>
        </a:p>
        <a:p>
          <a:pPr algn="ctr" rtl="1">
            <a:defRPr sz="1000"/>
          </a:pPr>
          <a:r>
            <a:rPr lang="es-ES" sz="1000" b="0" i="0" strike="noStrike">
              <a:solidFill>
                <a:srgbClr val="000000"/>
              </a:solidFill>
              <a:latin typeface="Arial"/>
              <a:cs typeface="Arial"/>
            </a:rPr>
            <a:t>Eléctrica</a:t>
          </a:r>
        </a:p>
      </xdr:txBody>
    </xdr:sp>
    <xdr:clientData/>
  </xdr:twoCellAnchor>
  <xdr:twoCellAnchor>
    <xdr:from>
      <xdr:col>1</xdr:col>
      <xdr:colOff>19050</xdr:colOff>
      <xdr:row>772</xdr:row>
      <xdr:rowOff>0</xdr:rowOff>
    </xdr:from>
    <xdr:to>
      <xdr:col>1</xdr:col>
      <xdr:colOff>638175</xdr:colOff>
      <xdr:row>775</xdr:row>
      <xdr:rowOff>71373</xdr:rowOff>
    </xdr:to>
    <xdr:sp macro="" textlink="">
      <xdr:nvSpPr>
        <xdr:cNvPr id="13" name="Text Box 15"/>
        <xdr:cNvSpPr txBox="1">
          <a:spLocks noChangeArrowheads="1"/>
        </xdr:cNvSpPr>
      </xdr:nvSpPr>
      <xdr:spPr bwMode="auto">
        <a:xfrm>
          <a:off x="514350" y="227533200"/>
          <a:ext cx="619125" cy="528573"/>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s-ES" sz="1000" b="0" i="0" strike="noStrike">
            <a:solidFill>
              <a:srgbClr val="000000"/>
            </a:solidFill>
            <a:latin typeface="Arial"/>
            <a:cs typeface="Arial"/>
          </a:endParaRPr>
        </a:p>
        <a:p>
          <a:pPr algn="l" rtl="0">
            <a:defRPr sz="1000"/>
          </a:pPr>
          <a:endParaRPr lang="es-ES" sz="1000" b="0" i="0" strike="noStrike">
            <a:solidFill>
              <a:srgbClr val="000000"/>
            </a:solidFill>
            <a:latin typeface="Arial"/>
            <a:cs typeface="Arial"/>
          </a:endParaRPr>
        </a:p>
        <a:p>
          <a:pPr algn="l" rtl="0">
            <a:defRPr sz="1000"/>
          </a:pPr>
          <a:r>
            <a:rPr lang="es-ES" sz="1000" b="0" i="0" strike="noStrike">
              <a:solidFill>
                <a:srgbClr val="000000"/>
              </a:solidFill>
              <a:latin typeface="Arial"/>
              <a:cs typeface="Arial"/>
            </a:rPr>
            <a:t>Normal:</a:t>
          </a:r>
        </a:p>
      </xdr:txBody>
    </xdr:sp>
    <xdr:clientData/>
  </xdr:twoCellAnchor>
  <xdr:twoCellAnchor>
    <xdr:from>
      <xdr:col>1</xdr:col>
      <xdr:colOff>638175</xdr:colOff>
      <xdr:row>772</xdr:row>
      <xdr:rowOff>0</xdr:rowOff>
    </xdr:from>
    <xdr:to>
      <xdr:col>1</xdr:col>
      <xdr:colOff>1114425</xdr:colOff>
      <xdr:row>775</xdr:row>
      <xdr:rowOff>71373</xdr:rowOff>
    </xdr:to>
    <xdr:sp macro="" textlink="">
      <xdr:nvSpPr>
        <xdr:cNvPr id="14" name="Text Box 16"/>
        <xdr:cNvSpPr txBox="1">
          <a:spLocks noChangeArrowheads="1"/>
        </xdr:cNvSpPr>
      </xdr:nvSpPr>
      <xdr:spPr bwMode="auto">
        <a:xfrm>
          <a:off x="1133475" y="227533200"/>
          <a:ext cx="476250" cy="528573"/>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Fase</a:t>
          </a:r>
        </a:p>
        <a:p>
          <a:pPr algn="ctr" rtl="0">
            <a:defRPr sz="1000"/>
          </a:pPr>
          <a:r>
            <a:rPr lang="es-ES" sz="1000" b="1" i="0" strike="noStrike">
              <a:solidFill>
                <a:srgbClr val="000000"/>
              </a:solidFill>
              <a:latin typeface="Arial"/>
              <a:cs typeface="Arial"/>
            </a:rPr>
            <a:t>mm</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40x10</a:t>
          </a:r>
        </a:p>
      </xdr:txBody>
    </xdr:sp>
    <xdr:clientData/>
  </xdr:twoCellAnchor>
  <xdr:twoCellAnchor>
    <xdr:from>
      <xdr:col>1</xdr:col>
      <xdr:colOff>1114425</xdr:colOff>
      <xdr:row>772</xdr:row>
      <xdr:rowOff>0</xdr:rowOff>
    </xdr:from>
    <xdr:to>
      <xdr:col>1</xdr:col>
      <xdr:colOff>1704975</xdr:colOff>
      <xdr:row>775</xdr:row>
      <xdr:rowOff>60790</xdr:rowOff>
    </xdr:to>
    <xdr:sp macro="" textlink="">
      <xdr:nvSpPr>
        <xdr:cNvPr id="15" name="Text Box 17"/>
        <xdr:cNvSpPr txBox="1">
          <a:spLocks noChangeArrowheads="1"/>
        </xdr:cNvSpPr>
      </xdr:nvSpPr>
      <xdr:spPr bwMode="auto">
        <a:xfrm>
          <a:off x="1609725" y="227533200"/>
          <a:ext cx="590550" cy="51799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Neutro</a:t>
          </a:r>
        </a:p>
        <a:p>
          <a:pPr algn="ctr" rtl="0">
            <a:defRPr sz="1000"/>
          </a:pPr>
          <a:r>
            <a:rPr lang="es-ES" sz="1000" b="1" i="0" strike="noStrike">
              <a:solidFill>
                <a:srgbClr val="000000"/>
              </a:solidFill>
              <a:latin typeface="Arial"/>
              <a:cs typeface="Arial"/>
            </a:rPr>
            <a:t>mm</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40x5</a:t>
          </a:r>
        </a:p>
      </xdr:txBody>
    </xdr:sp>
    <xdr:clientData/>
  </xdr:twoCellAnchor>
  <xdr:twoCellAnchor>
    <xdr:from>
      <xdr:col>1</xdr:col>
      <xdr:colOff>1704975</xdr:colOff>
      <xdr:row>772</xdr:row>
      <xdr:rowOff>0</xdr:rowOff>
    </xdr:from>
    <xdr:to>
      <xdr:col>1</xdr:col>
      <xdr:colOff>2257425</xdr:colOff>
      <xdr:row>775</xdr:row>
      <xdr:rowOff>71373</xdr:rowOff>
    </xdr:to>
    <xdr:sp macro="" textlink="">
      <xdr:nvSpPr>
        <xdr:cNvPr id="16" name="Text Box 18"/>
        <xdr:cNvSpPr txBox="1">
          <a:spLocks noChangeArrowheads="1"/>
        </xdr:cNvSpPr>
      </xdr:nvSpPr>
      <xdr:spPr bwMode="auto">
        <a:xfrm>
          <a:off x="2200275" y="227533200"/>
          <a:ext cx="552450" cy="528573"/>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Tierra</a:t>
          </a:r>
        </a:p>
        <a:p>
          <a:pPr algn="ctr" rtl="0">
            <a:defRPr sz="1000"/>
          </a:pPr>
          <a:r>
            <a:rPr lang="es-ES" sz="1000" b="1" i="0" strike="noStrike">
              <a:solidFill>
                <a:srgbClr val="000000"/>
              </a:solidFill>
              <a:latin typeface="Arial"/>
              <a:cs typeface="Arial"/>
            </a:rPr>
            <a:t>mm</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20x5</a:t>
          </a:r>
        </a:p>
      </xdr:txBody>
    </xdr:sp>
    <xdr:clientData/>
  </xdr:twoCellAnchor>
  <xdr:twoCellAnchor>
    <xdr:from>
      <xdr:col>1</xdr:col>
      <xdr:colOff>9525</xdr:colOff>
      <xdr:row>789</xdr:row>
      <xdr:rowOff>0</xdr:rowOff>
    </xdr:from>
    <xdr:to>
      <xdr:col>1</xdr:col>
      <xdr:colOff>672913</xdr:colOff>
      <xdr:row>793</xdr:row>
      <xdr:rowOff>76200</xdr:rowOff>
    </xdr:to>
    <xdr:sp macro="" textlink="">
      <xdr:nvSpPr>
        <xdr:cNvPr id="17" name="Text Box 2"/>
        <xdr:cNvSpPr txBox="1">
          <a:spLocks noChangeArrowheads="1"/>
        </xdr:cNvSpPr>
      </xdr:nvSpPr>
      <xdr:spPr bwMode="auto">
        <a:xfrm>
          <a:off x="504825" y="230886000"/>
          <a:ext cx="663388" cy="6858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Celda</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1</a:t>
          </a:r>
        </a:p>
        <a:p>
          <a:pPr algn="ctr" rtl="0">
            <a:defRPr sz="1000"/>
          </a:pPr>
          <a:r>
            <a:rPr lang="es-ES" sz="1000" b="0" i="0" strike="noStrike">
              <a:solidFill>
                <a:srgbClr val="000000"/>
              </a:solidFill>
              <a:latin typeface="Arial"/>
              <a:cs typeface="Arial"/>
            </a:rPr>
            <a:t>2</a:t>
          </a:r>
        </a:p>
      </xdr:txBody>
    </xdr:sp>
    <xdr:clientData/>
  </xdr:twoCellAnchor>
  <xdr:twoCellAnchor>
    <xdr:from>
      <xdr:col>1</xdr:col>
      <xdr:colOff>609600</xdr:colOff>
      <xdr:row>789</xdr:row>
      <xdr:rowOff>0</xdr:rowOff>
    </xdr:from>
    <xdr:to>
      <xdr:col>1</xdr:col>
      <xdr:colOff>837640</xdr:colOff>
      <xdr:row>793</xdr:row>
      <xdr:rowOff>76200</xdr:rowOff>
    </xdr:to>
    <xdr:sp macro="" textlink="">
      <xdr:nvSpPr>
        <xdr:cNvPr id="18" name="Text Box 3"/>
        <xdr:cNvSpPr txBox="1">
          <a:spLocks noChangeArrowheads="1"/>
        </xdr:cNvSpPr>
      </xdr:nvSpPr>
      <xdr:spPr bwMode="auto">
        <a:xfrm>
          <a:off x="1104900" y="230886000"/>
          <a:ext cx="228040" cy="6858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a</a:t>
          </a:r>
        </a:p>
      </xdr:txBody>
    </xdr:sp>
    <xdr:clientData/>
  </xdr:twoCellAnchor>
  <xdr:twoCellAnchor>
    <xdr:from>
      <xdr:col>1</xdr:col>
      <xdr:colOff>819149</xdr:colOff>
      <xdr:row>789</xdr:row>
      <xdr:rowOff>0</xdr:rowOff>
    </xdr:from>
    <xdr:to>
      <xdr:col>1</xdr:col>
      <xdr:colOff>1503268</xdr:colOff>
      <xdr:row>793</xdr:row>
      <xdr:rowOff>76200</xdr:rowOff>
    </xdr:to>
    <xdr:sp macro="" textlink="">
      <xdr:nvSpPr>
        <xdr:cNvPr id="19" name="Text Box 4"/>
        <xdr:cNvSpPr txBox="1">
          <a:spLocks noChangeArrowheads="1"/>
        </xdr:cNvSpPr>
      </xdr:nvSpPr>
      <xdr:spPr bwMode="auto">
        <a:xfrm>
          <a:off x="1314449" y="230886000"/>
          <a:ext cx="684119" cy="6858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Celda</a:t>
          </a:r>
          <a:endParaRPr lang="es-ES" sz="1000" b="0" i="0" strike="noStrike">
            <a:solidFill>
              <a:srgbClr val="000000"/>
            </a:solidFill>
            <a:latin typeface="Arial"/>
            <a:cs typeface="Arial"/>
          </a:endParaRPr>
        </a:p>
        <a:p>
          <a:pPr algn="ctr" rtl="0">
            <a:defRPr sz="1000"/>
          </a:pPr>
          <a:r>
            <a:rPr lang="es-ES" sz="1000" b="0" i="0" strike="noStrike">
              <a:solidFill>
                <a:srgbClr val="000000"/>
              </a:solidFill>
              <a:latin typeface="Arial"/>
              <a:cs typeface="Arial"/>
            </a:rPr>
            <a:t>2</a:t>
          </a:r>
        </a:p>
        <a:p>
          <a:pPr algn="ctr" rtl="0">
            <a:defRPr sz="1000"/>
          </a:pPr>
          <a:r>
            <a:rPr lang="es-ES" sz="1000" b="0" i="0" strike="noStrike">
              <a:solidFill>
                <a:srgbClr val="000000"/>
              </a:solidFill>
              <a:latin typeface="Arial"/>
              <a:cs typeface="Arial"/>
            </a:rPr>
            <a:t>Planta</a:t>
          </a:r>
        </a:p>
      </xdr:txBody>
    </xdr:sp>
    <xdr:clientData/>
  </xdr:twoCellAnchor>
  <xdr:twoCellAnchor>
    <xdr:from>
      <xdr:col>1</xdr:col>
      <xdr:colOff>1447800</xdr:colOff>
      <xdr:row>789</xdr:row>
      <xdr:rowOff>0</xdr:rowOff>
    </xdr:from>
    <xdr:to>
      <xdr:col>1</xdr:col>
      <xdr:colOff>2152650</xdr:colOff>
      <xdr:row>793</xdr:row>
      <xdr:rowOff>76200</xdr:rowOff>
    </xdr:to>
    <xdr:sp macro="" textlink="">
      <xdr:nvSpPr>
        <xdr:cNvPr id="20" name="Text Box 5"/>
        <xdr:cNvSpPr txBox="1">
          <a:spLocks noChangeArrowheads="1"/>
        </xdr:cNvSpPr>
      </xdr:nvSpPr>
      <xdr:spPr bwMode="auto">
        <a:xfrm>
          <a:off x="1943100" y="230886000"/>
          <a:ext cx="704850" cy="6858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s-ES" sz="1000" b="1" i="0" strike="noStrike">
              <a:solidFill>
                <a:srgbClr val="000000"/>
              </a:solidFill>
              <a:latin typeface="Arial"/>
              <a:cs typeface="Arial"/>
            </a:rPr>
            <a:t>M</a:t>
          </a:r>
          <a:endParaRPr lang="es-ES" sz="1000" b="0" i="0" strike="noStrike">
            <a:solidFill>
              <a:srgbClr val="000000"/>
            </a:solidFill>
            <a:latin typeface="Arial"/>
            <a:cs typeface="Arial"/>
          </a:endParaRPr>
        </a:p>
        <a:p>
          <a:pPr algn="r" rtl="0">
            <a:defRPr sz="1000"/>
          </a:pPr>
          <a:r>
            <a:rPr lang="es-ES" sz="1000" b="0" i="0" strike="noStrike">
              <a:solidFill>
                <a:srgbClr val="000000"/>
              </a:solidFill>
              <a:latin typeface="Arial"/>
              <a:cs typeface="Arial"/>
            </a:rPr>
            <a:t>2x8=16</a:t>
          </a:r>
        </a:p>
        <a:p>
          <a:pPr algn="r" rtl="0">
            <a:defRPr sz="1000"/>
          </a:pPr>
          <a:r>
            <a:rPr lang="es-ES" sz="1000" b="0" i="0" strike="noStrike">
              <a:solidFill>
                <a:srgbClr val="000000"/>
              </a:solidFill>
              <a:latin typeface="Arial"/>
              <a:cs typeface="Arial"/>
            </a:rPr>
            <a:t>2x12=24</a:t>
          </a:r>
        </a:p>
        <a:p>
          <a:pPr algn="r" rtl="0">
            <a:defRPr sz="1000"/>
          </a:pPr>
          <a:r>
            <a:rPr lang="es-ES" sz="1000" b="0" i="0" strike="noStrike">
              <a:solidFill>
                <a:srgbClr val="000000"/>
              </a:solidFill>
              <a:latin typeface="Arial"/>
              <a:cs typeface="Arial"/>
            </a:rPr>
            <a:t>40</a:t>
          </a:r>
        </a:p>
      </xdr:txBody>
    </xdr:sp>
    <xdr:clientData/>
  </xdr:twoCellAnchor>
  <xdr:twoCellAnchor>
    <xdr:from>
      <xdr:col>0</xdr:col>
      <xdr:colOff>342900</xdr:colOff>
      <xdr:row>0</xdr:row>
      <xdr:rowOff>47625</xdr:rowOff>
    </xdr:from>
    <xdr:to>
      <xdr:col>1</xdr:col>
      <xdr:colOff>514350</xdr:colOff>
      <xdr:row>4</xdr:row>
      <xdr:rowOff>0</xdr:rowOff>
    </xdr:to>
    <xdr:pic>
      <xdr:nvPicPr>
        <xdr:cNvPr id="21" name="Picture 61" descr="EscudoColor"/>
        <xdr:cNvPicPr>
          <a:picLocks noChangeAspect="1" noChangeArrowheads="1"/>
        </xdr:cNvPicPr>
      </xdr:nvPicPr>
      <xdr:blipFill>
        <a:blip xmlns:r="http://schemas.openxmlformats.org/officeDocument/2006/relationships" r:embed="rId1" cstate="print"/>
        <a:srcRect/>
        <a:stretch>
          <a:fillRect/>
        </a:stretch>
      </xdr:blipFill>
      <xdr:spPr bwMode="auto">
        <a:xfrm>
          <a:off x="342900" y="47625"/>
          <a:ext cx="666750" cy="714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9"/>
  <sheetViews>
    <sheetView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E9" sqref="E9"/>
    </sheetView>
  </sheetViews>
  <sheetFormatPr baseColWidth="10" defaultRowHeight="12" x14ac:dyDescent="0.2"/>
  <cols>
    <col min="1" max="1" width="7.42578125" style="84" customWidth="1"/>
    <col min="2" max="2" width="46.42578125" style="84" customWidth="1"/>
    <col min="3" max="3" width="7.42578125" style="84" customWidth="1"/>
    <col min="4" max="4" width="7" style="110" bestFit="1" customWidth="1"/>
    <col min="5" max="5" width="8.7109375" style="110" bestFit="1" customWidth="1"/>
    <col min="6" max="6" width="13.85546875" style="110" bestFit="1" customWidth="1"/>
    <col min="7" max="7" width="15.5703125" style="112" bestFit="1" customWidth="1"/>
    <col min="8" max="16384" width="11.42578125" style="84"/>
  </cols>
  <sheetData>
    <row r="1" spans="1:7" s="1" customFormat="1" ht="15" x14ac:dyDescent="0.25">
      <c r="A1" s="297" t="s">
        <v>0</v>
      </c>
      <c r="B1" s="297"/>
      <c r="C1" s="297"/>
      <c r="D1" s="297"/>
      <c r="E1" s="297"/>
      <c r="F1" s="297"/>
      <c r="G1" s="297"/>
    </row>
    <row r="2" spans="1:7" s="1" customFormat="1" ht="15" x14ac:dyDescent="0.25">
      <c r="A2" s="297" t="s">
        <v>1</v>
      </c>
      <c r="B2" s="297"/>
      <c r="C2" s="297"/>
      <c r="D2" s="297"/>
      <c r="E2" s="297"/>
      <c r="F2" s="297"/>
      <c r="G2" s="297"/>
    </row>
    <row r="3" spans="1:7" s="1" customFormat="1" ht="15" x14ac:dyDescent="0.25">
      <c r="A3" s="297"/>
      <c r="B3" s="297"/>
      <c r="C3" s="297"/>
      <c r="D3" s="297"/>
      <c r="E3" s="297"/>
      <c r="F3" s="297"/>
      <c r="G3" s="297"/>
    </row>
    <row r="4" spans="1:7" s="1" customFormat="1" ht="15" x14ac:dyDescent="0.25">
      <c r="A4" s="298" t="s">
        <v>2</v>
      </c>
      <c r="B4" s="298"/>
      <c r="C4" s="298"/>
      <c r="D4" s="298"/>
      <c r="E4" s="298"/>
      <c r="F4" s="298"/>
      <c r="G4" s="298"/>
    </row>
    <row r="5" spans="1:7" s="1" customFormat="1" x14ac:dyDescent="0.25">
      <c r="A5" s="81"/>
      <c r="B5" s="81"/>
      <c r="C5" s="81"/>
      <c r="D5" s="81"/>
      <c r="E5" s="81"/>
      <c r="F5" s="81"/>
      <c r="G5" s="81"/>
    </row>
    <row r="6" spans="1:7" ht="24" x14ac:dyDescent="0.2">
      <c r="A6" s="82" t="s">
        <v>1815</v>
      </c>
      <c r="B6" s="82" t="s">
        <v>1816</v>
      </c>
      <c r="C6" s="2"/>
      <c r="D6" s="82" t="s">
        <v>3</v>
      </c>
      <c r="E6" s="82" t="s">
        <v>4</v>
      </c>
      <c r="F6" s="82" t="s">
        <v>5</v>
      </c>
      <c r="G6" s="83" t="s">
        <v>6</v>
      </c>
    </row>
    <row r="7" spans="1:7" x14ac:dyDescent="0.2">
      <c r="A7" s="3" t="s">
        <v>7</v>
      </c>
      <c r="B7" s="4" t="s">
        <v>8</v>
      </c>
      <c r="C7" s="5"/>
      <c r="D7" s="85"/>
      <c r="E7" s="85"/>
      <c r="F7" s="86"/>
      <c r="G7" s="87">
        <v>42328860</v>
      </c>
    </row>
    <row r="8" spans="1:7" x14ac:dyDescent="0.2">
      <c r="A8" s="6" t="s">
        <v>9</v>
      </c>
      <c r="B8" s="7" t="s">
        <v>10</v>
      </c>
      <c r="C8" s="8"/>
      <c r="D8" s="88"/>
      <c r="E8" s="88"/>
      <c r="F8" s="89"/>
      <c r="G8" s="90">
        <v>32404060</v>
      </c>
    </row>
    <row r="9" spans="1:7" ht="24" x14ac:dyDescent="0.2">
      <c r="A9" s="9" t="s">
        <v>11</v>
      </c>
      <c r="B9" s="10" t="s">
        <v>12</v>
      </c>
      <c r="C9" s="11"/>
      <c r="D9" s="91" t="s">
        <v>13</v>
      </c>
      <c r="E9" s="91">
        <v>50</v>
      </c>
      <c r="F9" s="92">
        <v>88978</v>
      </c>
      <c r="G9" s="92">
        <v>4448900</v>
      </c>
    </row>
    <row r="10" spans="1:7" ht="24" x14ac:dyDescent="0.2">
      <c r="A10" s="9" t="s">
        <v>14</v>
      </c>
      <c r="B10" s="12" t="s">
        <v>15</v>
      </c>
      <c r="C10" s="11"/>
      <c r="D10" s="91" t="s">
        <v>16</v>
      </c>
      <c r="E10" s="91">
        <v>200</v>
      </c>
      <c r="F10" s="92">
        <v>15539</v>
      </c>
      <c r="G10" s="92">
        <v>3107800</v>
      </c>
    </row>
    <row r="11" spans="1:7" ht="24" x14ac:dyDescent="0.2">
      <c r="A11" s="9" t="s">
        <v>17</v>
      </c>
      <c r="B11" s="10" t="s">
        <v>18</v>
      </c>
      <c r="C11" s="11"/>
      <c r="D11" s="91" t="s">
        <v>16</v>
      </c>
      <c r="E11" s="91">
        <v>200</v>
      </c>
      <c r="F11" s="92">
        <v>32291</v>
      </c>
      <c r="G11" s="92">
        <v>6458200</v>
      </c>
    </row>
    <row r="12" spans="1:7" ht="24" x14ac:dyDescent="0.2">
      <c r="A12" s="9" t="s">
        <v>19</v>
      </c>
      <c r="B12" s="10" t="s">
        <v>20</v>
      </c>
      <c r="C12" s="11"/>
      <c r="D12" s="91" t="s">
        <v>13</v>
      </c>
      <c r="E12" s="93">
        <v>6120</v>
      </c>
      <c r="F12" s="92">
        <v>2843</v>
      </c>
      <c r="G12" s="92">
        <v>17399160</v>
      </c>
    </row>
    <row r="13" spans="1:7" ht="24" x14ac:dyDescent="0.2">
      <c r="A13" s="9" t="s">
        <v>21</v>
      </c>
      <c r="B13" s="10" t="s">
        <v>22</v>
      </c>
      <c r="C13" s="11"/>
      <c r="D13" s="91" t="s">
        <v>13</v>
      </c>
      <c r="E13" s="91">
        <v>12</v>
      </c>
      <c r="F13" s="92">
        <v>82500</v>
      </c>
      <c r="G13" s="92">
        <v>990000</v>
      </c>
    </row>
    <row r="14" spans="1:7" x14ac:dyDescent="0.2">
      <c r="A14" s="6" t="s">
        <v>23</v>
      </c>
      <c r="B14" s="7" t="s">
        <v>24</v>
      </c>
      <c r="C14" s="8"/>
      <c r="D14" s="88"/>
      <c r="E14" s="88"/>
      <c r="F14" s="89"/>
      <c r="G14" s="90">
        <v>9924800</v>
      </c>
    </row>
    <row r="15" spans="1:7" ht="24" x14ac:dyDescent="0.2">
      <c r="A15" s="9" t="s">
        <v>25</v>
      </c>
      <c r="B15" s="10" t="s">
        <v>26</v>
      </c>
      <c r="C15" s="11"/>
      <c r="D15" s="91" t="s">
        <v>16</v>
      </c>
      <c r="E15" s="91">
        <v>100</v>
      </c>
      <c r="F15" s="92">
        <v>50798</v>
      </c>
      <c r="G15" s="92">
        <v>5079800</v>
      </c>
    </row>
    <row r="16" spans="1:7" ht="24" x14ac:dyDescent="0.2">
      <c r="A16" s="9" t="s">
        <v>27</v>
      </c>
      <c r="B16" s="10" t="s">
        <v>28</v>
      </c>
      <c r="C16" s="11"/>
      <c r="D16" s="91" t="s">
        <v>16</v>
      </c>
      <c r="E16" s="91">
        <v>100</v>
      </c>
      <c r="F16" s="92">
        <v>11894</v>
      </c>
      <c r="G16" s="92">
        <v>1189400</v>
      </c>
    </row>
    <row r="17" spans="1:7" ht="24" x14ac:dyDescent="0.2">
      <c r="A17" s="9" t="s">
        <v>29</v>
      </c>
      <c r="B17" s="10" t="s">
        <v>30</v>
      </c>
      <c r="C17" s="11"/>
      <c r="D17" s="91" t="s">
        <v>16</v>
      </c>
      <c r="E17" s="91">
        <v>100</v>
      </c>
      <c r="F17" s="92">
        <v>36556</v>
      </c>
      <c r="G17" s="92">
        <v>3655600</v>
      </c>
    </row>
    <row r="18" spans="1:7" x14ac:dyDescent="0.2">
      <c r="A18" s="13"/>
      <c r="B18" s="14"/>
      <c r="C18" s="15"/>
      <c r="D18" s="91"/>
      <c r="E18" s="91"/>
      <c r="F18" s="92"/>
      <c r="G18" s="92"/>
    </row>
    <row r="19" spans="1:7" x14ac:dyDescent="0.2">
      <c r="A19" s="3" t="s">
        <v>31</v>
      </c>
      <c r="B19" s="16" t="s">
        <v>32</v>
      </c>
      <c r="C19" s="5"/>
      <c r="D19" s="85"/>
      <c r="E19" s="85"/>
      <c r="F19" s="86"/>
      <c r="G19" s="87">
        <v>135218027.16999999</v>
      </c>
    </row>
    <row r="20" spans="1:7" ht="36" x14ac:dyDescent="0.2">
      <c r="A20" s="9" t="s">
        <v>33</v>
      </c>
      <c r="B20" s="10" t="s">
        <v>34</v>
      </c>
      <c r="C20" s="11"/>
      <c r="D20" s="91" t="s">
        <v>13</v>
      </c>
      <c r="E20" s="93">
        <v>6852</v>
      </c>
      <c r="F20" s="92">
        <v>2198</v>
      </c>
      <c r="G20" s="92">
        <v>15060696</v>
      </c>
    </row>
    <row r="21" spans="1:7" ht="36" x14ac:dyDescent="0.2">
      <c r="A21" s="9" t="s">
        <v>35</v>
      </c>
      <c r="B21" s="10" t="s">
        <v>36</v>
      </c>
      <c r="C21" s="11"/>
      <c r="D21" s="91" t="s">
        <v>37</v>
      </c>
      <c r="E21" s="91">
        <v>632.82000000000005</v>
      </c>
      <c r="F21" s="92">
        <v>9443</v>
      </c>
      <c r="G21" s="92">
        <v>5975672.0499999998</v>
      </c>
    </row>
    <row r="22" spans="1:7" ht="48" x14ac:dyDescent="0.2">
      <c r="A22" s="9" t="s">
        <v>38</v>
      </c>
      <c r="B22" s="10" t="s">
        <v>39</v>
      </c>
      <c r="C22" s="11"/>
      <c r="D22" s="91" t="s">
        <v>37</v>
      </c>
      <c r="E22" s="93">
        <v>1836</v>
      </c>
      <c r="F22" s="92">
        <v>4111</v>
      </c>
      <c r="G22" s="92">
        <v>7547796</v>
      </c>
    </row>
    <row r="23" spans="1:7" ht="24" x14ac:dyDescent="0.2">
      <c r="A23" s="9" t="s">
        <v>40</v>
      </c>
      <c r="B23" s="10" t="s">
        <v>41</v>
      </c>
      <c r="C23" s="11"/>
      <c r="D23" s="91" t="s">
        <v>37</v>
      </c>
      <c r="E23" s="93">
        <v>1836</v>
      </c>
      <c r="F23" s="92">
        <v>48552</v>
      </c>
      <c r="G23" s="92">
        <v>89141472</v>
      </c>
    </row>
    <row r="24" spans="1:7" ht="24" x14ac:dyDescent="0.2">
      <c r="A24" s="9" t="s">
        <v>42</v>
      </c>
      <c r="B24" s="10" t="s">
        <v>43</v>
      </c>
      <c r="C24" s="11"/>
      <c r="D24" s="91" t="s">
        <v>37</v>
      </c>
      <c r="E24" s="91">
        <v>253.13</v>
      </c>
      <c r="F24" s="92">
        <v>16637</v>
      </c>
      <c r="G24" s="92">
        <v>4211257.26</v>
      </c>
    </row>
    <row r="25" spans="1:7" ht="24" x14ac:dyDescent="0.2">
      <c r="A25" s="9" t="s">
        <v>44</v>
      </c>
      <c r="B25" s="10" t="s">
        <v>45</v>
      </c>
      <c r="C25" s="11"/>
      <c r="D25" s="91" t="s">
        <v>37</v>
      </c>
      <c r="E25" s="91">
        <v>100</v>
      </c>
      <c r="F25" s="92">
        <v>41456</v>
      </c>
      <c r="G25" s="92">
        <v>4145600</v>
      </c>
    </row>
    <row r="26" spans="1:7" ht="36" x14ac:dyDescent="0.2">
      <c r="A26" s="9" t="s">
        <v>46</v>
      </c>
      <c r="B26" s="12" t="s">
        <v>47</v>
      </c>
      <c r="C26" s="11"/>
      <c r="D26" s="91" t="s">
        <v>37</v>
      </c>
      <c r="E26" s="91">
        <v>632.82000000000005</v>
      </c>
      <c r="F26" s="92">
        <v>6044</v>
      </c>
      <c r="G26" s="92">
        <v>3824733.86</v>
      </c>
    </row>
    <row r="27" spans="1:7" ht="24" x14ac:dyDescent="0.2">
      <c r="A27" s="9" t="s">
        <v>48</v>
      </c>
      <c r="B27" s="10" t="s">
        <v>49</v>
      </c>
      <c r="C27" s="11"/>
      <c r="D27" s="91" t="s">
        <v>37</v>
      </c>
      <c r="E27" s="91">
        <v>200</v>
      </c>
      <c r="F27" s="92">
        <v>26554</v>
      </c>
      <c r="G27" s="92">
        <v>5310800</v>
      </c>
    </row>
    <row r="28" spans="1:7" x14ac:dyDescent="0.2">
      <c r="A28" s="13"/>
      <c r="B28" s="14"/>
      <c r="C28" s="15"/>
      <c r="D28" s="91"/>
      <c r="E28" s="91"/>
      <c r="F28" s="92"/>
      <c r="G28" s="92"/>
    </row>
    <row r="29" spans="1:7" x14ac:dyDescent="0.2">
      <c r="A29" s="3" t="s">
        <v>50</v>
      </c>
      <c r="B29" s="16" t="s">
        <v>51</v>
      </c>
      <c r="C29" s="5"/>
      <c r="D29" s="94"/>
      <c r="E29" s="94"/>
      <c r="F29" s="87"/>
      <c r="G29" s="87">
        <v>728287907.35000002</v>
      </c>
    </row>
    <row r="30" spans="1:7" ht="24" x14ac:dyDescent="0.2">
      <c r="A30" s="9" t="s">
        <v>52</v>
      </c>
      <c r="B30" s="10" t="s">
        <v>53</v>
      </c>
      <c r="C30" s="11"/>
      <c r="D30" s="91" t="s">
        <v>54</v>
      </c>
      <c r="E30" s="91">
        <v>31.64</v>
      </c>
      <c r="F30" s="92">
        <v>317154</v>
      </c>
      <c r="G30" s="92">
        <v>10034990.43</v>
      </c>
    </row>
    <row r="31" spans="1:7" ht="24" x14ac:dyDescent="0.2">
      <c r="A31" s="9" t="s">
        <v>55</v>
      </c>
      <c r="B31" s="10" t="s">
        <v>56</v>
      </c>
      <c r="C31" s="11"/>
      <c r="D31" s="91" t="s">
        <v>16</v>
      </c>
      <c r="E31" s="93">
        <v>3265.5</v>
      </c>
      <c r="F31" s="92">
        <v>69833</v>
      </c>
      <c r="G31" s="92">
        <v>228039661.5</v>
      </c>
    </row>
    <row r="32" spans="1:7" ht="24" x14ac:dyDescent="0.2">
      <c r="A32" s="9" t="s">
        <v>57</v>
      </c>
      <c r="B32" s="10" t="s">
        <v>58</v>
      </c>
      <c r="C32" s="11"/>
      <c r="D32" s="91" t="s">
        <v>37</v>
      </c>
      <c r="E32" s="91">
        <v>103.16</v>
      </c>
      <c r="F32" s="92">
        <v>476685</v>
      </c>
      <c r="G32" s="92">
        <v>49177017.350000001</v>
      </c>
    </row>
    <row r="33" spans="1:7" ht="24" x14ac:dyDescent="0.2">
      <c r="A33" s="9" t="s">
        <v>59</v>
      </c>
      <c r="B33" s="10" t="s">
        <v>60</v>
      </c>
      <c r="C33" s="11"/>
      <c r="D33" s="91" t="s">
        <v>37</v>
      </c>
      <c r="E33" s="91">
        <v>261.10000000000002</v>
      </c>
      <c r="F33" s="92">
        <v>489431</v>
      </c>
      <c r="G33" s="92">
        <v>127792661.01000001</v>
      </c>
    </row>
    <row r="34" spans="1:7" ht="24" x14ac:dyDescent="0.2">
      <c r="A34" s="17" t="s">
        <v>61</v>
      </c>
      <c r="B34" s="18" t="s">
        <v>62</v>
      </c>
      <c r="C34" s="19"/>
      <c r="D34" s="91" t="s">
        <v>37</v>
      </c>
      <c r="E34" s="91">
        <v>416.16</v>
      </c>
      <c r="F34" s="92">
        <v>421604</v>
      </c>
      <c r="G34" s="92">
        <v>175454720.63999999</v>
      </c>
    </row>
    <row r="35" spans="1:7" ht="24" x14ac:dyDescent="0.2">
      <c r="A35" s="17" t="s">
        <v>63</v>
      </c>
      <c r="B35" s="18" t="s">
        <v>64</v>
      </c>
      <c r="C35" s="19"/>
      <c r="D35" s="91" t="s">
        <v>65</v>
      </c>
      <c r="E35" s="93">
        <v>14313.62</v>
      </c>
      <c r="F35" s="92">
        <v>2837</v>
      </c>
      <c r="G35" s="92">
        <v>40607734.109999999</v>
      </c>
    </row>
    <row r="36" spans="1:7" ht="24" x14ac:dyDescent="0.2">
      <c r="A36" s="17" t="s">
        <v>66</v>
      </c>
      <c r="B36" s="18" t="s">
        <v>67</v>
      </c>
      <c r="C36" s="19"/>
      <c r="D36" s="91" t="s">
        <v>65</v>
      </c>
      <c r="E36" s="93">
        <v>36275.15</v>
      </c>
      <c r="F36" s="92">
        <v>2679</v>
      </c>
      <c r="G36" s="92">
        <v>97181122.310000002</v>
      </c>
    </row>
    <row r="37" spans="1:7" x14ac:dyDescent="0.2">
      <c r="A37" s="17"/>
      <c r="B37" s="18"/>
      <c r="C37" s="19"/>
      <c r="D37" s="91"/>
      <c r="E37" s="91"/>
      <c r="F37" s="92"/>
      <c r="G37" s="92"/>
    </row>
    <row r="38" spans="1:7" x14ac:dyDescent="0.2">
      <c r="A38" s="3" t="s">
        <v>68</v>
      </c>
      <c r="B38" s="16" t="s">
        <v>69</v>
      </c>
      <c r="C38" s="5"/>
      <c r="D38" s="94"/>
      <c r="E38" s="94"/>
      <c r="F38" s="87"/>
      <c r="G38" s="87">
        <v>1228380064.7</v>
      </c>
    </row>
    <row r="39" spans="1:7" ht="24" x14ac:dyDescent="0.2">
      <c r="A39" s="9" t="s">
        <v>70</v>
      </c>
      <c r="B39" s="10" t="s">
        <v>71</v>
      </c>
      <c r="C39" s="11"/>
      <c r="D39" s="91" t="s">
        <v>37</v>
      </c>
      <c r="E39" s="91">
        <v>162.29</v>
      </c>
      <c r="F39" s="92">
        <v>587309</v>
      </c>
      <c r="G39" s="92">
        <v>95315895.489999995</v>
      </c>
    </row>
    <row r="40" spans="1:7" ht="24" x14ac:dyDescent="0.2">
      <c r="A40" s="9" t="s">
        <v>72</v>
      </c>
      <c r="B40" s="10" t="s">
        <v>73</v>
      </c>
      <c r="C40" s="11"/>
      <c r="D40" s="91" t="s">
        <v>37</v>
      </c>
      <c r="E40" s="91">
        <v>208.32</v>
      </c>
      <c r="F40" s="92">
        <v>603483</v>
      </c>
      <c r="G40" s="92">
        <v>125718257.48</v>
      </c>
    </row>
    <row r="41" spans="1:7" ht="24" x14ac:dyDescent="0.2">
      <c r="A41" s="9" t="s">
        <v>74</v>
      </c>
      <c r="B41" s="10" t="s">
        <v>75</v>
      </c>
      <c r="C41" s="11"/>
      <c r="D41" s="91" t="s">
        <v>54</v>
      </c>
      <c r="E41" s="91">
        <v>251.91</v>
      </c>
      <c r="F41" s="92">
        <v>628718</v>
      </c>
      <c r="G41" s="92">
        <v>158379172.53</v>
      </c>
    </row>
    <row r="42" spans="1:7" ht="24" x14ac:dyDescent="0.2">
      <c r="A42" s="17" t="s">
        <v>76</v>
      </c>
      <c r="B42" s="18" t="s">
        <v>77</v>
      </c>
      <c r="C42" s="19"/>
      <c r="D42" s="91" t="s">
        <v>54</v>
      </c>
      <c r="E42" s="91">
        <v>153.94</v>
      </c>
      <c r="F42" s="92">
        <v>584199</v>
      </c>
      <c r="G42" s="92">
        <v>89931886.159999996</v>
      </c>
    </row>
    <row r="43" spans="1:7" ht="24" x14ac:dyDescent="0.2">
      <c r="A43" s="9" t="s">
        <v>78</v>
      </c>
      <c r="B43" s="20" t="s">
        <v>79</v>
      </c>
      <c r="C43" s="21"/>
      <c r="D43" s="91" t="s">
        <v>37</v>
      </c>
      <c r="E43" s="91">
        <v>347.22</v>
      </c>
      <c r="F43" s="92">
        <v>599581</v>
      </c>
      <c r="G43" s="92">
        <v>208188976.84999999</v>
      </c>
    </row>
    <row r="44" spans="1:7" ht="24" x14ac:dyDescent="0.2">
      <c r="A44" s="9" t="s">
        <v>80</v>
      </c>
      <c r="B44" s="12" t="s">
        <v>81</v>
      </c>
      <c r="C44" s="11"/>
      <c r="D44" s="91" t="s">
        <v>54</v>
      </c>
      <c r="E44" s="91">
        <v>146.91999999999999</v>
      </c>
      <c r="F44" s="92">
        <v>626382</v>
      </c>
      <c r="G44" s="92">
        <v>92025537.909999996</v>
      </c>
    </row>
    <row r="45" spans="1:7" ht="24" x14ac:dyDescent="0.2">
      <c r="A45" s="9" t="s">
        <v>82</v>
      </c>
      <c r="B45" s="10" t="s">
        <v>83</v>
      </c>
      <c r="C45" s="11"/>
      <c r="D45" s="91" t="s">
        <v>37</v>
      </c>
      <c r="E45" s="91">
        <v>29.61</v>
      </c>
      <c r="F45" s="92">
        <v>792541</v>
      </c>
      <c r="G45" s="92">
        <v>23467139.010000002</v>
      </c>
    </row>
    <row r="46" spans="1:7" ht="24" x14ac:dyDescent="0.2">
      <c r="A46" s="9" t="s">
        <v>84</v>
      </c>
      <c r="B46" s="10" t="s">
        <v>85</v>
      </c>
      <c r="C46" s="11"/>
      <c r="D46" s="91" t="s">
        <v>37</v>
      </c>
      <c r="E46" s="91">
        <v>22.06</v>
      </c>
      <c r="F46" s="92">
        <v>546648</v>
      </c>
      <c r="G46" s="92">
        <v>12059054.880000001</v>
      </c>
    </row>
    <row r="47" spans="1:7" ht="24" x14ac:dyDescent="0.2">
      <c r="A47" s="17" t="s">
        <v>86</v>
      </c>
      <c r="B47" s="18" t="s">
        <v>87</v>
      </c>
      <c r="C47" s="19"/>
      <c r="D47" s="91" t="s">
        <v>65</v>
      </c>
      <c r="E47" s="93">
        <v>135062.43</v>
      </c>
      <c r="F47" s="92">
        <v>2679</v>
      </c>
      <c r="G47" s="92">
        <v>361832245.99000001</v>
      </c>
    </row>
    <row r="48" spans="1:7" ht="24" x14ac:dyDescent="0.2">
      <c r="A48" s="17" t="s">
        <v>88</v>
      </c>
      <c r="B48" s="18" t="s">
        <v>89</v>
      </c>
      <c r="C48" s="19"/>
      <c r="D48" s="91" t="s">
        <v>65</v>
      </c>
      <c r="E48" s="93">
        <v>2214.3200000000002</v>
      </c>
      <c r="F48" s="92">
        <v>2679</v>
      </c>
      <c r="G48" s="92">
        <v>5932164.1600000001</v>
      </c>
    </row>
    <row r="49" spans="1:7" ht="24" x14ac:dyDescent="0.2">
      <c r="A49" s="17" t="s">
        <v>90</v>
      </c>
      <c r="B49" s="18" t="s">
        <v>91</v>
      </c>
      <c r="C49" s="19"/>
      <c r="D49" s="91" t="s">
        <v>65</v>
      </c>
      <c r="E49" s="93">
        <v>14413.97</v>
      </c>
      <c r="F49" s="92">
        <v>3138</v>
      </c>
      <c r="G49" s="92">
        <v>45231038.240000002</v>
      </c>
    </row>
    <row r="50" spans="1:7" ht="36" x14ac:dyDescent="0.2">
      <c r="A50" s="17" t="s">
        <v>92</v>
      </c>
      <c r="B50" s="18" t="s">
        <v>93</v>
      </c>
      <c r="C50" s="19"/>
      <c r="D50" s="91" t="s">
        <v>54</v>
      </c>
      <c r="E50" s="91">
        <v>15.5</v>
      </c>
      <c r="F50" s="92">
        <v>664432</v>
      </c>
      <c r="G50" s="92">
        <v>10298696</v>
      </c>
    </row>
    <row r="51" spans="1:7" x14ac:dyDescent="0.2">
      <c r="A51" s="13"/>
      <c r="B51" s="14"/>
      <c r="C51" s="15"/>
      <c r="D51" s="91"/>
      <c r="E51" s="91"/>
      <c r="F51" s="92"/>
      <c r="G51" s="92"/>
    </row>
    <row r="52" spans="1:7" ht="24" x14ac:dyDescent="0.2">
      <c r="A52" s="3" t="s">
        <v>94</v>
      </c>
      <c r="B52" s="16" t="s">
        <v>95</v>
      </c>
      <c r="C52" s="5"/>
      <c r="D52" s="85"/>
      <c r="E52" s="85"/>
      <c r="F52" s="86"/>
      <c r="G52" s="87">
        <v>255308936.19</v>
      </c>
    </row>
    <row r="53" spans="1:7" ht="24" x14ac:dyDescent="0.2">
      <c r="A53" s="9" t="s">
        <v>96</v>
      </c>
      <c r="B53" s="10" t="s">
        <v>97</v>
      </c>
      <c r="C53" s="11"/>
      <c r="D53" s="91" t="s">
        <v>16</v>
      </c>
      <c r="E53" s="91">
        <v>176.7</v>
      </c>
      <c r="F53" s="92">
        <v>25156</v>
      </c>
      <c r="G53" s="92">
        <v>4445065.2</v>
      </c>
    </row>
    <row r="54" spans="1:7" ht="24" x14ac:dyDescent="0.2">
      <c r="A54" s="9" t="s">
        <v>98</v>
      </c>
      <c r="B54" s="10" t="s">
        <v>99</v>
      </c>
      <c r="C54" s="11"/>
      <c r="D54" s="91" t="s">
        <v>16</v>
      </c>
      <c r="E54" s="91">
        <v>114.19</v>
      </c>
      <c r="F54" s="92">
        <v>24602</v>
      </c>
      <c r="G54" s="92">
        <v>2809302.38</v>
      </c>
    </row>
    <row r="55" spans="1:7" ht="36" x14ac:dyDescent="0.2">
      <c r="A55" s="9" t="s">
        <v>100</v>
      </c>
      <c r="B55" s="10" t="s">
        <v>101</v>
      </c>
      <c r="C55" s="11"/>
      <c r="D55" s="91" t="s">
        <v>102</v>
      </c>
      <c r="E55" s="93">
        <v>2056</v>
      </c>
      <c r="F55" s="92">
        <v>67650</v>
      </c>
      <c r="G55" s="92">
        <v>139088400</v>
      </c>
    </row>
    <row r="56" spans="1:7" ht="60" x14ac:dyDescent="0.2">
      <c r="A56" s="9" t="s">
        <v>103</v>
      </c>
      <c r="B56" s="10" t="s">
        <v>104</v>
      </c>
      <c r="C56" s="11"/>
      <c r="D56" s="91" t="s">
        <v>16</v>
      </c>
      <c r="E56" s="93">
        <v>1259.31</v>
      </c>
      <c r="F56" s="92">
        <v>26354</v>
      </c>
      <c r="G56" s="92">
        <v>33187826.75</v>
      </c>
    </row>
    <row r="57" spans="1:7" ht="24" x14ac:dyDescent="0.2">
      <c r="A57" s="9" t="s">
        <v>105</v>
      </c>
      <c r="B57" s="10" t="s">
        <v>106</v>
      </c>
      <c r="C57" s="11"/>
      <c r="D57" s="91" t="s">
        <v>16</v>
      </c>
      <c r="E57" s="91">
        <v>7</v>
      </c>
      <c r="F57" s="92">
        <v>17931</v>
      </c>
      <c r="G57" s="92">
        <v>125517</v>
      </c>
    </row>
    <row r="58" spans="1:7" ht="24" x14ac:dyDescent="0.2">
      <c r="A58" s="9" t="s">
        <v>107</v>
      </c>
      <c r="B58" s="10" t="s">
        <v>108</v>
      </c>
      <c r="C58" s="11"/>
      <c r="D58" s="91" t="s">
        <v>16</v>
      </c>
      <c r="E58" s="91">
        <v>1</v>
      </c>
      <c r="F58" s="92">
        <v>15128</v>
      </c>
      <c r="G58" s="92">
        <v>15128</v>
      </c>
    </row>
    <row r="59" spans="1:7" ht="24" x14ac:dyDescent="0.2">
      <c r="A59" s="17" t="s">
        <v>109</v>
      </c>
      <c r="B59" s="18" t="s">
        <v>110</v>
      </c>
      <c r="C59" s="19"/>
      <c r="D59" s="91" t="s">
        <v>16</v>
      </c>
      <c r="E59" s="93">
        <v>2447.2600000000002</v>
      </c>
      <c r="F59" s="92">
        <v>21128</v>
      </c>
      <c r="G59" s="92">
        <v>51705624.770000003</v>
      </c>
    </row>
    <row r="60" spans="1:7" ht="24" x14ac:dyDescent="0.2">
      <c r="A60" s="9" t="s">
        <v>111</v>
      </c>
      <c r="B60" s="10" t="s">
        <v>112</v>
      </c>
      <c r="C60" s="11"/>
      <c r="D60" s="91" t="s">
        <v>16</v>
      </c>
      <c r="E60" s="93">
        <v>1223.6300000000001</v>
      </c>
      <c r="F60" s="92">
        <v>14089</v>
      </c>
      <c r="G60" s="92">
        <v>17239694.890000001</v>
      </c>
    </row>
    <row r="61" spans="1:7" ht="24" x14ac:dyDescent="0.2">
      <c r="A61" s="9" t="s">
        <v>113</v>
      </c>
      <c r="B61" s="10" t="s">
        <v>114</v>
      </c>
      <c r="C61" s="11"/>
      <c r="D61" s="91" t="s">
        <v>16</v>
      </c>
      <c r="E61" s="91">
        <v>43.9</v>
      </c>
      <c r="F61" s="92">
        <v>22224</v>
      </c>
      <c r="G61" s="92">
        <v>975633.6</v>
      </c>
    </row>
    <row r="62" spans="1:7" ht="24" x14ac:dyDescent="0.2">
      <c r="A62" s="9" t="s">
        <v>115</v>
      </c>
      <c r="B62" s="10" t="s">
        <v>116</v>
      </c>
      <c r="C62" s="11"/>
      <c r="D62" s="91" t="s">
        <v>102</v>
      </c>
      <c r="E62" s="91">
        <v>10</v>
      </c>
      <c r="F62" s="92">
        <v>44298</v>
      </c>
      <c r="G62" s="92">
        <v>442980</v>
      </c>
    </row>
    <row r="63" spans="1:7" ht="36" x14ac:dyDescent="0.2">
      <c r="A63" s="9" t="s">
        <v>117</v>
      </c>
      <c r="B63" s="10" t="s">
        <v>118</v>
      </c>
      <c r="C63" s="11"/>
      <c r="D63" s="91" t="s">
        <v>119</v>
      </c>
      <c r="E63" s="91">
        <v>10</v>
      </c>
      <c r="F63" s="92">
        <v>404176</v>
      </c>
      <c r="G63" s="92">
        <v>4041760</v>
      </c>
    </row>
    <row r="64" spans="1:7" ht="24" x14ac:dyDescent="0.2">
      <c r="A64" s="9" t="s">
        <v>120</v>
      </c>
      <c r="B64" s="12" t="s">
        <v>121</v>
      </c>
      <c r="C64" s="11"/>
      <c r="D64" s="91" t="s">
        <v>16</v>
      </c>
      <c r="E64" s="91">
        <v>6.8</v>
      </c>
      <c r="F64" s="92">
        <v>181177</v>
      </c>
      <c r="G64" s="92">
        <v>1232003.6000000001</v>
      </c>
    </row>
    <row r="65" spans="1:7" x14ac:dyDescent="0.2">
      <c r="A65" s="13"/>
      <c r="B65" s="14"/>
      <c r="C65" s="15"/>
      <c r="D65" s="91"/>
      <c r="E65" s="91"/>
      <c r="F65" s="92"/>
      <c r="G65" s="92"/>
    </row>
    <row r="66" spans="1:7" x14ac:dyDescent="0.2">
      <c r="A66" s="3" t="s">
        <v>122</v>
      </c>
      <c r="B66" s="16" t="s">
        <v>123</v>
      </c>
      <c r="C66" s="5"/>
      <c r="D66" s="94"/>
      <c r="E66" s="94"/>
      <c r="F66" s="87"/>
      <c r="G66" s="87">
        <v>371047950</v>
      </c>
    </row>
    <row r="67" spans="1:7" ht="24" x14ac:dyDescent="0.2">
      <c r="A67" s="9" t="s">
        <v>124</v>
      </c>
      <c r="B67" s="10" t="s">
        <v>125</v>
      </c>
      <c r="C67" s="11"/>
      <c r="D67" s="95" t="s">
        <v>65</v>
      </c>
      <c r="E67" s="96">
        <v>47570.25</v>
      </c>
      <c r="F67" s="97">
        <v>7800</v>
      </c>
      <c r="G67" s="97">
        <v>371047950</v>
      </c>
    </row>
    <row r="68" spans="1:7" x14ac:dyDescent="0.2">
      <c r="A68" s="13"/>
      <c r="B68" s="14"/>
      <c r="C68" s="15"/>
      <c r="D68" s="91"/>
      <c r="E68" s="91"/>
      <c r="F68" s="92"/>
      <c r="G68" s="92"/>
    </row>
    <row r="69" spans="1:7" x14ac:dyDescent="0.2">
      <c r="A69" s="3" t="s">
        <v>126</v>
      </c>
      <c r="B69" s="16" t="s">
        <v>127</v>
      </c>
      <c r="C69" s="5"/>
      <c r="D69" s="94"/>
      <c r="E69" s="94"/>
      <c r="F69" s="87"/>
      <c r="G69" s="87">
        <v>99469336.439999998</v>
      </c>
    </row>
    <row r="70" spans="1:7" ht="36" x14ac:dyDescent="0.2">
      <c r="A70" s="9" t="s">
        <v>128</v>
      </c>
      <c r="B70" s="10" t="s">
        <v>129</v>
      </c>
      <c r="C70" s="11"/>
      <c r="D70" s="95" t="s">
        <v>13</v>
      </c>
      <c r="E70" s="95">
        <v>561.12</v>
      </c>
      <c r="F70" s="97">
        <v>112800</v>
      </c>
      <c r="G70" s="97">
        <v>63294336</v>
      </c>
    </row>
    <row r="71" spans="1:7" ht="24" x14ac:dyDescent="0.2">
      <c r="A71" s="9" t="s">
        <v>130</v>
      </c>
      <c r="B71" s="10" t="s">
        <v>131</v>
      </c>
      <c r="C71" s="11"/>
      <c r="D71" s="91" t="s">
        <v>16</v>
      </c>
      <c r="E71" s="91">
        <v>80</v>
      </c>
      <c r="F71" s="92">
        <v>7184</v>
      </c>
      <c r="G71" s="92">
        <v>574720</v>
      </c>
    </row>
    <row r="72" spans="1:7" ht="24" x14ac:dyDescent="0.2">
      <c r="A72" s="9" t="s">
        <v>132</v>
      </c>
      <c r="B72" s="10" t="s">
        <v>133</v>
      </c>
      <c r="C72" s="11"/>
      <c r="D72" s="91" t="s">
        <v>134</v>
      </c>
      <c r="E72" s="91">
        <v>561.12</v>
      </c>
      <c r="F72" s="92">
        <v>5152</v>
      </c>
      <c r="G72" s="92">
        <v>2890890.24</v>
      </c>
    </row>
    <row r="73" spans="1:7" ht="24" x14ac:dyDescent="0.2">
      <c r="A73" s="9" t="s">
        <v>135</v>
      </c>
      <c r="B73" s="10" t="s">
        <v>136</v>
      </c>
      <c r="C73" s="11"/>
      <c r="D73" s="91" t="s">
        <v>16</v>
      </c>
      <c r="E73" s="91">
        <v>252.42</v>
      </c>
      <c r="F73" s="92">
        <v>17310</v>
      </c>
      <c r="G73" s="92">
        <v>4369390.2</v>
      </c>
    </row>
    <row r="74" spans="1:7" ht="36" x14ac:dyDescent="0.2">
      <c r="A74" s="9" t="s">
        <v>137</v>
      </c>
      <c r="B74" s="10" t="s">
        <v>138</v>
      </c>
      <c r="C74" s="11"/>
      <c r="D74" s="91" t="s">
        <v>134</v>
      </c>
      <c r="E74" s="91">
        <v>100</v>
      </c>
      <c r="F74" s="92">
        <v>283400</v>
      </c>
      <c r="G74" s="92">
        <v>28340000</v>
      </c>
    </row>
    <row r="75" spans="1:7" x14ac:dyDescent="0.2">
      <c r="A75" s="13"/>
      <c r="B75" s="14"/>
      <c r="C75" s="15"/>
      <c r="D75" s="91"/>
      <c r="E75" s="91"/>
      <c r="F75" s="92"/>
      <c r="G75" s="92"/>
    </row>
    <row r="76" spans="1:7" x14ac:dyDescent="0.2">
      <c r="A76" s="3" t="s">
        <v>139</v>
      </c>
      <c r="B76" s="16" t="s">
        <v>140</v>
      </c>
      <c r="C76" s="5"/>
      <c r="D76" s="94"/>
      <c r="E76" s="94"/>
      <c r="F76" s="87"/>
      <c r="G76" s="87">
        <v>321538896.36000001</v>
      </c>
    </row>
    <row r="77" spans="1:7" ht="24" x14ac:dyDescent="0.2">
      <c r="A77" s="9" t="s">
        <v>141</v>
      </c>
      <c r="B77" s="10" t="s">
        <v>142</v>
      </c>
      <c r="C77" s="11"/>
      <c r="D77" s="91" t="s">
        <v>13</v>
      </c>
      <c r="E77" s="93">
        <v>1228.52</v>
      </c>
      <c r="F77" s="92">
        <v>74438</v>
      </c>
      <c r="G77" s="92">
        <v>91448646.200000003</v>
      </c>
    </row>
    <row r="78" spans="1:7" ht="24" x14ac:dyDescent="0.2">
      <c r="A78" s="9" t="s">
        <v>143</v>
      </c>
      <c r="B78" s="12" t="s">
        <v>144</v>
      </c>
      <c r="C78" s="11"/>
      <c r="D78" s="91" t="s">
        <v>16</v>
      </c>
      <c r="E78" s="91">
        <v>429.03</v>
      </c>
      <c r="F78" s="92">
        <v>48178</v>
      </c>
      <c r="G78" s="92">
        <v>20669807.34</v>
      </c>
    </row>
    <row r="79" spans="1:7" ht="24" x14ac:dyDescent="0.2">
      <c r="A79" s="9" t="s">
        <v>145</v>
      </c>
      <c r="B79" s="10" t="s">
        <v>146</v>
      </c>
      <c r="C79" s="11"/>
      <c r="D79" s="91" t="s">
        <v>13</v>
      </c>
      <c r="E79" s="93">
        <v>2666.3</v>
      </c>
      <c r="F79" s="92">
        <v>25596</v>
      </c>
      <c r="G79" s="92">
        <v>68246525.209999993</v>
      </c>
    </row>
    <row r="80" spans="1:7" ht="24" x14ac:dyDescent="0.2">
      <c r="A80" s="9" t="s">
        <v>147</v>
      </c>
      <c r="B80" s="10" t="s">
        <v>148</v>
      </c>
      <c r="C80" s="11"/>
      <c r="D80" s="91" t="s">
        <v>16</v>
      </c>
      <c r="E80" s="91">
        <v>294.11</v>
      </c>
      <c r="F80" s="92">
        <v>19672</v>
      </c>
      <c r="G80" s="92">
        <v>5785633.5599999996</v>
      </c>
    </row>
    <row r="81" spans="1:7" ht="24" x14ac:dyDescent="0.2">
      <c r="A81" s="9" t="s">
        <v>149</v>
      </c>
      <c r="B81" s="10" t="s">
        <v>150</v>
      </c>
      <c r="C81" s="11"/>
      <c r="D81" s="91" t="s">
        <v>13</v>
      </c>
      <c r="E81" s="91">
        <v>393.61</v>
      </c>
      <c r="F81" s="92">
        <v>38321</v>
      </c>
      <c r="G81" s="92">
        <v>15083662.93</v>
      </c>
    </row>
    <row r="82" spans="1:7" ht="24" x14ac:dyDescent="0.2">
      <c r="A82" s="9" t="s">
        <v>151</v>
      </c>
      <c r="B82" s="10" t="s">
        <v>152</v>
      </c>
      <c r="C82" s="11"/>
      <c r="D82" s="91" t="s">
        <v>13</v>
      </c>
      <c r="E82" s="91">
        <v>675.23</v>
      </c>
      <c r="F82" s="92">
        <v>72228</v>
      </c>
      <c r="G82" s="92">
        <v>48770801.350000001</v>
      </c>
    </row>
    <row r="83" spans="1:7" ht="24" x14ac:dyDescent="0.2">
      <c r="A83" s="9" t="s">
        <v>153</v>
      </c>
      <c r="B83" s="10" t="s">
        <v>154</v>
      </c>
      <c r="C83" s="11"/>
      <c r="D83" s="91" t="s">
        <v>13</v>
      </c>
      <c r="E83" s="91">
        <v>120.96</v>
      </c>
      <c r="F83" s="92">
        <v>72228</v>
      </c>
      <c r="G83" s="92">
        <v>8736698.8800000008</v>
      </c>
    </row>
    <row r="84" spans="1:7" ht="24" x14ac:dyDescent="0.2">
      <c r="A84" s="9" t="s">
        <v>155</v>
      </c>
      <c r="B84" s="10" t="s">
        <v>156</v>
      </c>
      <c r="C84" s="11"/>
      <c r="D84" s="91" t="s">
        <v>13</v>
      </c>
      <c r="E84" s="91">
        <v>169.35</v>
      </c>
      <c r="F84" s="92">
        <v>29306</v>
      </c>
      <c r="G84" s="92">
        <v>4963102.9800000004</v>
      </c>
    </row>
    <row r="85" spans="1:7" ht="24" x14ac:dyDescent="0.2">
      <c r="A85" s="9" t="s">
        <v>157</v>
      </c>
      <c r="B85" s="10" t="s">
        <v>158</v>
      </c>
      <c r="C85" s="11"/>
      <c r="D85" s="91" t="s">
        <v>13</v>
      </c>
      <c r="E85" s="91">
        <v>141.03</v>
      </c>
      <c r="F85" s="92">
        <v>72228</v>
      </c>
      <c r="G85" s="92">
        <v>10185989.810000001</v>
      </c>
    </row>
    <row r="86" spans="1:7" ht="24" x14ac:dyDescent="0.2">
      <c r="A86" s="22" t="s">
        <v>159</v>
      </c>
      <c r="B86" s="23" t="s">
        <v>160</v>
      </c>
      <c r="C86" s="24"/>
      <c r="D86" s="98" t="s">
        <v>13</v>
      </c>
      <c r="E86" s="98">
        <v>119.44</v>
      </c>
      <c r="F86" s="99">
        <v>77427</v>
      </c>
      <c r="G86" s="99">
        <v>9247687.3100000005</v>
      </c>
    </row>
    <row r="87" spans="1:7" ht="24" x14ac:dyDescent="0.2">
      <c r="A87" s="22" t="s">
        <v>161</v>
      </c>
      <c r="B87" s="23" t="s">
        <v>162</v>
      </c>
      <c r="C87" s="24"/>
      <c r="D87" s="98" t="s">
        <v>163</v>
      </c>
      <c r="E87" s="98">
        <v>119.44</v>
      </c>
      <c r="F87" s="99">
        <v>51324</v>
      </c>
      <c r="G87" s="99">
        <v>6130010.25</v>
      </c>
    </row>
    <row r="88" spans="1:7" ht="24" x14ac:dyDescent="0.2">
      <c r="A88" s="9" t="s">
        <v>164</v>
      </c>
      <c r="B88" s="10" t="s">
        <v>165</v>
      </c>
      <c r="C88" s="11"/>
      <c r="D88" s="91" t="s">
        <v>16</v>
      </c>
      <c r="E88" s="93">
        <v>1263.0999999999999</v>
      </c>
      <c r="F88" s="92">
        <v>9424</v>
      </c>
      <c r="G88" s="92">
        <v>11903411.050000001</v>
      </c>
    </row>
    <row r="89" spans="1:7" ht="24" x14ac:dyDescent="0.2">
      <c r="A89" s="9" t="s">
        <v>166</v>
      </c>
      <c r="B89" s="10" t="s">
        <v>167</v>
      </c>
      <c r="C89" s="11"/>
      <c r="D89" s="91" t="s">
        <v>102</v>
      </c>
      <c r="E89" s="91">
        <v>632</v>
      </c>
      <c r="F89" s="92">
        <v>6971</v>
      </c>
      <c r="G89" s="92">
        <v>4405672</v>
      </c>
    </row>
    <row r="90" spans="1:7" ht="24" x14ac:dyDescent="0.2">
      <c r="A90" s="9" t="s">
        <v>168</v>
      </c>
      <c r="B90" s="10" t="s">
        <v>169</v>
      </c>
      <c r="C90" s="11"/>
      <c r="D90" s="91" t="s">
        <v>102</v>
      </c>
      <c r="E90" s="91">
        <v>632</v>
      </c>
      <c r="F90" s="92">
        <v>4427</v>
      </c>
      <c r="G90" s="92">
        <v>2797864</v>
      </c>
    </row>
    <row r="91" spans="1:7" ht="24" x14ac:dyDescent="0.2">
      <c r="A91" s="9" t="s">
        <v>170</v>
      </c>
      <c r="B91" s="10" t="s">
        <v>171</v>
      </c>
      <c r="C91" s="11"/>
      <c r="D91" s="91" t="s">
        <v>65</v>
      </c>
      <c r="E91" s="93">
        <v>1263.0999999999999</v>
      </c>
      <c r="F91" s="92">
        <v>2679</v>
      </c>
      <c r="G91" s="92">
        <v>3383832.58</v>
      </c>
    </row>
    <row r="92" spans="1:7" ht="24" x14ac:dyDescent="0.2">
      <c r="A92" s="9" t="s">
        <v>172</v>
      </c>
      <c r="B92" s="10" t="s">
        <v>173</v>
      </c>
      <c r="C92" s="11"/>
      <c r="D92" s="91" t="s">
        <v>13</v>
      </c>
      <c r="E92" s="93">
        <v>1657.55</v>
      </c>
      <c r="F92" s="92">
        <v>5900</v>
      </c>
      <c r="G92" s="92">
        <v>9779550.9000000004</v>
      </c>
    </row>
    <row r="93" spans="1:7" x14ac:dyDescent="0.2">
      <c r="A93" s="13"/>
      <c r="B93" s="14"/>
      <c r="C93" s="15"/>
      <c r="D93" s="91"/>
      <c r="E93" s="91"/>
      <c r="F93" s="92"/>
      <c r="G93" s="92"/>
    </row>
    <row r="94" spans="1:7" x14ac:dyDescent="0.2">
      <c r="A94" s="3" t="s">
        <v>174</v>
      </c>
      <c r="B94" s="16" t="s">
        <v>175</v>
      </c>
      <c r="C94" s="5"/>
      <c r="D94" s="94"/>
      <c r="E94" s="94"/>
      <c r="F94" s="87"/>
      <c r="G94" s="87">
        <v>127169658.98999999</v>
      </c>
    </row>
    <row r="95" spans="1:7" x14ac:dyDescent="0.2">
      <c r="A95" s="6" t="s">
        <v>176</v>
      </c>
      <c r="B95" s="7" t="s">
        <v>177</v>
      </c>
      <c r="C95" s="8"/>
      <c r="D95" s="88"/>
      <c r="E95" s="88"/>
      <c r="F95" s="89"/>
      <c r="G95" s="90">
        <v>45922536.390000001</v>
      </c>
    </row>
    <row r="96" spans="1:7" ht="24" x14ac:dyDescent="0.2">
      <c r="A96" s="9" t="s">
        <v>178</v>
      </c>
      <c r="B96" s="10" t="s">
        <v>179</v>
      </c>
      <c r="C96" s="11"/>
      <c r="D96" s="95" t="s">
        <v>13</v>
      </c>
      <c r="E96" s="96">
        <v>4412.74</v>
      </c>
      <c r="F96" s="97">
        <v>8901</v>
      </c>
      <c r="G96" s="97">
        <v>39277803.189999998</v>
      </c>
    </row>
    <row r="97" spans="1:7" ht="24" x14ac:dyDescent="0.2">
      <c r="A97" s="9" t="s">
        <v>180</v>
      </c>
      <c r="B97" s="10" t="s">
        <v>181</v>
      </c>
      <c r="C97" s="11"/>
      <c r="D97" s="91" t="s">
        <v>16</v>
      </c>
      <c r="E97" s="91">
        <v>696.36</v>
      </c>
      <c r="F97" s="92">
        <v>6049</v>
      </c>
      <c r="G97" s="92">
        <v>4212281.6399999997</v>
      </c>
    </row>
    <row r="98" spans="1:7" ht="24" x14ac:dyDescent="0.2">
      <c r="A98" s="9" t="s">
        <v>182</v>
      </c>
      <c r="B98" s="10" t="s">
        <v>183</v>
      </c>
      <c r="C98" s="11"/>
      <c r="D98" s="91" t="s">
        <v>13</v>
      </c>
      <c r="E98" s="91">
        <v>185</v>
      </c>
      <c r="F98" s="92">
        <v>11767</v>
      </c>
      <c r="G98" s="92">
        <v>2176889.12</v>
      </c>
    </row>
    <row r="99" spans="1:7" ht="24" x14ac:dyDescent="0.2">
      <c r="A99" s="9" t="s">
        <v>184</v>
      </c>
      <c r="B99" s="10" t="s">
        <v>185</v>
      </c>
      <c r="C99" s="11"/>
      <c r="D99" s="91" t="s">
        <v>16</v>
      </c>
      <c r="E99" s="91">
        <v>36.020000000000003</v>
      </c>
      <c r="F99" s="92">
        <v>7096</v>
      </c>
      <c r="G99" s="92">
        <v>255562.44</v>
      </c>
    </row>
    <row r="100" spans="1:7" x14ac:dyDescent="0.2">
      <c r="A100" s="6" t="s">
        <v>186</v>
      </c>
      <c r="B100" s="7" t="s">
        <v>187</v>
      </c>
      <c r="C100" s="8"/>
      <c r="D100" s="88"/>
      <c r="E100" s="88"/>
      <c r="F100" s="89"/>
      <c r="G100" s="90">
        <v>81247122.599999994</v>
      </c>
    </row>
    <row r="101" spans="1:7" ht="24" x14ac:dyDescent="0.2">
      <c r="A101" s="9" t="s">
        <v>188</v>
      </c>
      <c r="B101" s="10" t="s">
        <v>189</v>
      </c>
      <c r="C101" s="11"/>
      <c r="D101" s="91" t="s">
        <v>13</v>
      </c>
      <c r="E101" s="91">
        <v>927.57</v>
      </c>
      <c r="F101" s="92">
        <v>22614</v>
      </c>
      <c r="G101" s="92">
        <v>20976067.98</v>
      </c>
    </row>
    <row r="102" spans="1:7" ht="24" x14ac:dyDescent="0.2">
      <c r="A102" s="9" t="s">
        <v>190</v>
      </c>
      <c r="B102" s="10" t="s">
        <v>191</v>
      </c>
      <c r="C102" s="11"/>
      <c r="D102" s="95" t="s">
        <v>13</v>
      </c>
      <c r="E102" s="95">
        <v>203.18</v>
      </c>
      <c r="F102" s="97">
        <v>17556</v>
      </c>
      <c r="G102" s="97">
        <v>3566940.3</v>
      </c>
    </row>
    <row r="103" spans="1:7" ht="24" x14ac:dyDescent="0.2">
      <c r="A103" s="9" t="s">
        <v>192</v>
      </c>
      <c r="B103" s="10" t="s">
        <v>193</v>
      </c>
      <c r="C103" s="11"/>
      <c r="D103" s="91" t="s">
        <v>13</v>
      </c>
      <c r="E103" s="93">
        <v>1869.63</v>
      </c>
      <c r="F103" s="92">
        <v>13864</v>
      </c>
      <c r="G103" s="92">
        <v>25920550.32</v>
      </c>
    </row>
    <row r="104" spans="1:7" x14ac:dyDescent="0.2">
      <c r="A104" s="9" t="s">
        <v>194</v>
      </c>
      <c r="B104" s="10" t="s">
        <v>195</v>
      </c>
      <c r="C104" s="11"/>
      <c r="D104" s="91" t="s">
        <v>196</v>
      </c>
      <c r="E104" s="91">
        <v>591.36</v>
      </c>
      <c r="F104" s="92">
        <v>11265</v>
      </c>
      <c r="G104" s="92">
        <v>6661670.4000000004</v>
      </c>
    </row>
    <row r="105" spans="1:7" ht="24" x14ac:dyDescent="0.2">
      <c r="A105" s="17" t="s">
        <v>197</v>
      </c>
      <c r="B105" s="18" t="s">
        <v>198</v>
      </c>
      <c r="C105" s="19"/>
      <c r="D105" s="91" t="s">
        <v>13</v>
      </c>
      <c r="E105" s="93">
        <v>1562.4</v>
      </c>
      <c r="F105" s="92">
        <v>15439</v>
      </c>
      <c r="G105" s="92">
        <v>24121893.600000001</v>
      </c>
    </row>
    <row r="106" spans="1:7" x14ac:dyDescent="0.2">
      <c r="A106" s="17"/>
      <c r="B106" s="18"/>
      <c r="C106" s="19"/>
      <c r="D106" s="91"/>
      <c r="E106" s="100"/>
      <c r="F106" s="101"/>
      <c r="G106" s="92"/>
    </row>
    <row r="107" spans="1:7" x14ac:dyDescent="0.2">
      <c r="A107" s="3" t="s">
        <v>199</v>
      </c>
      <c r="B107" s="16" t="s">
        <v>200</v>
      </c>
      <c r="C107" s="5"/>
      <c r="D107" s="94"/>
      <c r="E107" s="94"/>
      <c r="F107" s="87"/>
      <c r="G107" s="87">
        <v>18407095.039999999</v>
      </c>
    </row>
    <row r="108" spans="1:7" ht="24" x14ac:dyDescent="0.2">
      <c r="A108" s="17" t="s">
        <v>201</v>
      </c>
      <c r="B108" s="18" t="s">
        <v>202</v>
      </c>
      <c r="C108" s="19"/>
      <c r="D108" s="95" t="s">
        <v>13</v>
      </c>
      <c r="E108" s="96">
        <v>4161.6000000000004</v>
      </c>
      <c r="F108" s="97">
        <v>3647</v>
      </c>
      <c r="G108" s="97">
        <v>15177355.199999999</v>
      </c>
    </row>
    <row r="109" spans="1:7" ht="36" x14ac:dyDescent="0.2">
      <c r="A109" s="9" t="s">
        <v>203</v>
      </c>
      <c r="B109" s="10" t="s">
        <v>204</v>
      </c>
      <c r="C109" s="11"/>
      <c r="D109" s="95" t="s">
        <v>13</v>
      </c>
      <c r="E109" s="95">
        <v>158.66</v>
      </c>
      <c r="F109" s="97">
        <v>20357</v>
      </c>
      <c r="G109" s="97">
        <v>3229739.84</v>
      </c>
    </row>
    <row r="110" spans="1:7" x14ac:dyDescent="0.2">
      <c r="A110" s="13"/>
      <c r="B110" s="14"/>
      <c r="C110" s="15"/>
      <c r="D110" s="95"/>
      <c r="E110" s="95"/>
      <c r="F110" s="97"/>
      <c r="G110" s="97"/>
    </row>
    <row r="111" spans="1:7" x14ac:dyDescent="0.2">
      <c r="A111" s="3" t="s">
        <v>205</v>
      </c>
      <c r="B111" s="16" t="s">
        <v>206</v>
      </c>
      <c r="C111" s="5"/>
      <c r="D111" s="94"/>
      <c r="E111" s="94"/>
      <c r="F111" s="87"/>
      <c r="G111" s="87">
        <v>134785915.90000001</v>
      </c>
    </row>
    <row r="112" spans="1:7" ht="36" x14ac:dyDescent="0.2">
      <c r="A112" s="9" t="s">
        <v>207</v>
      </c>
      <c r="B112" s="10" t="s">
        <v>208</v>
      </c>
      <c r="C112" s="11"/>
      <c r="D112" s="95" t="s">
        <v>13</v>
      </c>
      <c r="E112" s="95">
        <v>203.18</v>
      </c>
      <c r="F112" s="97">
        <v>158850</v>
      </c>
      <c r="G112" s="97">
        <v>32274348.75</v>
      </c>
    </row>
    <row r="113" spans="1:7" ht="24" x14ac:dyDescent="0.2">
      <c r="A113" s="17" t="s">
        <v>209</v>
      </c>
      <c r="B113" s="18" t="s">
        <v>210</v>
      </c>
      <c r="C113" s="19"/>
      <c r="D113" s="102"/>
      <c r="E113" s="102"/>
      <c r="F113" s="102"/>
      <c r="G113" s="103"/>
    </row>
    <row r="114" spans="1:7" ht="36" x14ac:dyDescent="0.2">
      <c r="A114" s="17" t="s">
        <v>211</v>
      </c>
      <c r="B114" s="18" t="s">
        <v>212</v>
      </c>
      <c r="C114" s="19"/>
      <c r="D114" s="95" t="s">
        <v>13</v>
      </c>
      <c r="E114" s="96">
        <v>1167.5999999999999</v>
      </c>
      <c r="F114" s="97">
        <v>62911</v>
      </c>
      <c r="G114" s="97">
        <v>73454883.599999994</v>
      </c>
    </row>
    <row r="115" spans="1:7" ht="36" x14ac:dyDescent="0.2">
      <c r="A115" s="17" t="s">
        <v>213</v>
      </c>
      <c r="B115" s="18" t="s">
        <v>212</v>
      </c>
      <c r="C115" s="19"/>
      <c r="D115" s="91" t="s">
        <v>163</v>
      </c>
      <c r="E115" s="91">
        <v>137.34</v>
      </c>
      <c r="F115" s="92">
        <v>38945</v>
      </c>
      <c r="G115" s="92">
        <v>5348706.3</v>
      </c>
    </row>
    <row r="116" spans="1:7" ht="24" x14ac:dyDescent="0.2">
      <c r="A116" s="9" t="s">
        <v>214</v>
      </c>
      <c r="B116" s="10" t="s">
        <v>215</v>
      </c>
      <c r="C116" s="19"/>
      <c r="D116" s="91" t="s">
        <v>13</v>
      </c>
      <c r="E116" s="91">
        <v>235.1</v>
      </c>
      <c r="F116" s="92">
        <v>55775</v>
      </c>
      <c r="G116" s="92">
        <v>13112423.630000001</v>
      </c>
    </row>
    <row r="117" spans="1:7" ht="24" x14ac:dyDescent="0.2">
      <c r="A117" s="17" t="s">
        <v>216</v>
      </c>
      <c r="B117" s="18" t="s">
        <v>217</v>
      </c>
      <c r="C117" s="11"/>
      <c r="D117" s="91" t="s">
        <v>102</v>
      </c>
      <c r="E117" s="91">
        <v>50</v>
      </c>
      <c r="F117" s="92">
        <v>36800</v>
      </c>
      <c r="G117" s="92">
        <v>1840000</v>
      </c>
    </row>
    <row r="118" spans="1:7" ht="48" x14ac:dyDescent="0.2">
      <c r="A118" s="91">
        <v>118</v>
      </c>
      <c r="B118" s="25" t="s">
        <v>218</v>
      </c>
      <c r="C118" s="19"/>
      <c r="D118" s="91" t="s">
        <v>13</v>
      </c>
      <c r="E118" s="91">
        <v>286.60000000000002</v>
      </c>
      <c r="F118" s="92">
        <v>30550</v>
      </c>
      <c r="G118" s="92">
        <v>8755553.6300000008</v>
      </c>
    </row>
    <row r="119" spans="1:7" x14ac:dyDescent="0.2">
      <c r="A119" s="13"/>
      <c r="B119" s="18"/>
      <c r="C119" s="19"/>
      <c r="D119" s="100"/>
      <c r="E119" s="100"/>
      <c r="F119" s="101"/>
      <c r="G119" s="92"/>
    </row>
    <row r="120" spans="1:7" x14ac:dyDescent="0.2">
      <c r="A120" s="3" t="s">
        <v>219</v>
      </c>
      <c r="B120" s="16" t="s">
        <v>220</v>
      </c>
      <c r="C120" s="5"/>
      <c r="D120" s="94"/>
      <c r="E120" s="94"/>
      <c r="F120" s="87"/>
      <c r="G120" s="87">
        <v>462554546.36000001</v>
      </c>
    </row>
    <row r="121" spans="1:7" ht="36" x14ac:dyDescent="0.2">
      <c r="A121" s="9" t="s">
        <v>221</v>
      </c>
      <c r="B121" s="10" t="s">
        <v>222</v>
      </c>
      <c r="C121" s="11"/>
      <c r="D121" s="95" t="s">
        <v>223</v>
      </c>
      <c r="E121" s="95">
        <v>524.14</v>
      </c>
      <c r="F121" s="97">
        <v>53101</v>
      </c>
      <c r="G121" s="97">
        <v>27832583.82</v>
      </c>
    </row>
    <row r="122" spans="1:7" ht="36" x14ac:dyDescent="0.2">
      <c r="A122" s="9" t="s">
        <v>224</v>
      </c>
      <c r="B122" s="10" t="s">
        <v>225</v>
      </c>
      <c r="C122" s="11"/>
      <c r="D122" s="91" t="s">
        <v>16</v>
      </c>
      <c r="E122" s="91">
        <v>108.2</v>
      </c>
      <c r="F122" s="92">
        <v>34131</v>
      </c>
      <c r="G122" s="92">
        <v>3693059.53</v>
      </c>
    </row>
    <row r="123" spans="1:7" ht="36" x14ac:dyDescent="0.2">
      <c r="A123" s="9" t="s">
        <v>226</v>
      </c>
      <c r="B123" s="10" t="s">
        <v>227</v>
      </c>
      <c r="C123" s="11"/>
      <c r="D123" s="91" t="s">
        <v>16</v>
      </c>
      <c r="E123" s="91">
        <v>30.14</v>
      </c>
      <c r="F123" s="92">
        <v>487078</v>
      </c>
      <c r="G123" s="92">
        <v>14678095.529999999</v>
      </c>
    </row>
    <row r="124" spans="1:7" x14ac:dyDescent="0.2">
      <c r="A124" s="9" t="s">
        <v>228</v>
      </c>
      <c r="B124" s="10" t="s">
        <v>229</v>
      </c>
      <c r="C124" s="11"/>
      <c r="D124" s="102"/>
      <c r="E124" s="102"/>
      <c r="F124" s="102"/>
      <c r="G124" s="103"/>
    </row>
    <row r="125" spans="1:7" ht="48" x14ac:dyDescent="0.2">
      <c r="A125" s="9" t="s">
        <v>230</v>
      </c>
      <c r="B125" s="10" t="s">
        <v>231</v>
      </c>
      <c r="C125" s="11"/>
      <c r="D125" s="91" t="s">
        <v>163</v>
      </c>
      <c r="E125" s="91">
        <v>4.78</v>
      </c>
      <c r="F125" s="92">
        <v>358388</v>
      </c>
      <c r="G125" s="92">
        <v>1712198.67</v>
      </c>
    </row>
    <row r="126" spans="1:7" ht="60" x14ac:dyDescent="0.2">
      <c r="A126" s="9" t="s">
        <v>232</v>
      </c>
      <c r="B126" s="10" t="s">
        <v>233</v>
      </c>
      <c r="C126" s="11"/>
      <c r="D126" s="91" t="s">
        <v>13</v>
      </c>
      <c r="E126" s="91">
        <v>622.07000000000005</v>
      </c>
      <c r="F126" s="92">
        <v>537625</v>
      </c>
      <c r="G126" s="92">
        <v>334441727.81</v>
      </c>
    </row>
    <row r="127" spans="1:7" ht="36" x14ac:dyDescent="0.2">
      <c r="A127" s="9" t="s">
        <v>234</v>
      </c>
      <c r="B127" s="10" t="s">
        <v>235</v>
      </c>
      <c r="C127" s="11"/>
      <c r="D127" s="91" t="s">
        <v>13</v>
      </c>
      <c r="E127" s="91">
        <v>75.599999999999994</v>
      </c>
      <c r="F127" s="92">
        <v>89700</v>
      </c>
      <c r="G127" s="92">
        <v>6781320</v>
      </c>
    </row>
    <row r="128" spans="1:7" ht="24" x14ac:dyDescent="0.2">
      <c r="A128" s="9" t="s">
        <v>236</v>
      </c>
      <c r="B128" s="10" t="s">
        <v>237</v>
      </c>
      <c r="C128" s="11"/>
      <c r="D128" s="91" t="s">
        <v>13</v>
      </c>
      <c r="E128" s="91">
        <v>75.599999999999994</v>
      </c>
      <c r="F128" s="92">
        <v>19500</v>
      </c>
      <c r="G128" s="92">
        <v>1474200</v>
      </c>
    </row>
    <row r="129" spans="1:7" ht="24" x14ac:dyDescent="0.2">
      <c r="A129" s="9" t="s">
        <v>238</v>
      </c>
      <c r="B129" s="10" t="s">
        <v>239</v>
      </c>
      <c r="C129" s="11"/>
      <c r="D129" s="91" t="s">
        <v>13</v>
      </c>
      <c r="E129" s="91">
        <v>29.23</v>
      </c>
      <c r="F129" s="92">
        <v>45500</v>
      </c>
      <c r="G129" s="92">
        <v>1330056</v>
      </c>
    </row>
    <row r="130" spans="1:7" ht="60" x14ac:dyDescent="0.2">
      <c r="A130" s="9" t="s">
        <v>240</v>
      </c>
      <c r="B130" s="10" t="s">
        <v>241</v>
      </c>
      <c r="C130" s="11"/>
      <c r="D130" s="91" t="s">
        <v>102</v>
      </c>
      <c r="E130" s="91">
        <v>1</v>
      </c>
      <c r="F130" s="92">
        <v>353894</v>
      </c>
      <c r="G130" s="92">
        <v>353894</v>
      </c>
    </row>
    <row r="131" spans="1:7" ht="48" x14ac:dyDescent="0.2">
      <c r="A131" s="9" t="s">
        <v>242</v>
      </c>
      <c r="B131" s="10" t="s">
        <v>243</v>
      </c>
      <c r="C131" s="11"/>
      <c r="D131" s="91" t="s">
        <v>13</v>
      </c>
      <c r="E131" s="91">
        <v>532.46</v>
      </c>
      <c r="F131" s="92">
        <v>117000</v>
      </c>
      <c r="G131" s="92">
        <v>62297235</v>
      </c>
    </row>
    <row r="132" spans="1:7" ht="24" x14ac:dyDescent="0.2">
      <c r="A132" s="9" t="s">
        <v>244</v>
      </c>
      <c r="B132" s="10" t="s">
        <v>245</v>
      </c>
      <c r="C132" s="11"/>
      <c r="D132" s="91" t="s">
        <v>13</v>
      </c>
      <c r="E132" s="91">
        <v>574.04</v>
      </c>
      <c r="F132" s="92">
        <v>9600</v>
      </c>
      <c r="G132" s="92">
        <v>5510736</v>
      </c>
    </row>
    <row r="133" spans="1:7" ht="48" x14ac:dyDescent="0.2">
      <c r="A133" s="9" t="s">
        <v>246</v>
      </c>
      <c r="B133" s="10" t="s">
        <v>247</v>
      </c>
      <c r="C133" s="11"/>
      <c r="D133" s="91" t="s">
        <v>13</v>
      </c>
      <c r="E133" s="91">
        <v>15.12</v>
      </c>
      <c r="F133" s="92">
        <v>162000</v>
      </c>
      <c r="G133" s="92">
        <v>2449440</v>
      </c>
    </row>
    <row r="134" spans="1:7" x14ac:dyDescent="0.2">
      <c r="A134" s="13"/>
      <c r="B134" s="14"/>
      <c r="C134" s="15"/>
      <c r="D134" s="100"/>
      <c r="E134" s="100"/>
      <c r="F134" s="101"/>
      <c r="G134" s="92"/>
    </row>
    <row r="135" spans="1:7" x14ac:dyDescent="0.2">
      <c r="A135" s="3" t="s">
        <v>248</v>
      </c>
      <c r="B135" s="16" t="s">
        <v>249</v>
      </c>
      <c r="C135" s="5"/>
      <c r="D135" s="94"/>
      <c r="E135" s="94"/>
      <c r="F135" s="87"/>
      <c r="G135" s="87">
        <v>824020614.12</v>
      </c>
    </row>
    <row r="136" spans="1:7" ht="24" x14ac:dyDescent="0.2">
      <c r="A136" s="9" t="s">
        <v>250</v>
      </c>
      <c r="B136" s="10" t="s">
        <v>251</v>
      </c>
      <c r="C136" s="11"/>
      <c r="D136" s="91" t="s">
        <v>13</v>
      </c>
      <c r="E136" s="93">
        <v>1350.93</v>
      </c>
      <c r="F136" s="92">
        <v>147200</v>
      </c>
      <c r="G136" s="92">
        <v>198856896</v>
      </c>
    </row>
    <row r="137" spans="1:7" ht="24" x14ac:dyDescent="0.2">
      <c r="A137" s="17" t="s">
        <v>252</v>
      </c>
      <c r="B137" s="18" t="s">
        <v>253</v>
      </c>
      <c r="C137" s="19"/>
      <c r="D137" s="95" t="s">
        <v>13</v>
      </c>
      <c r="E137" s="96">
        <v>1411.94</v>
      </c>
      <c r="F137" s="97">
        <v>40176</v>
      </c>
      <c r="G137" s="97">
        <v>56725900.560000002</v>
      </c>
    </row>
    <row r="138" spans="1:7" ht="24" x14ac:dyDescent="0.2">
      <c r="A138" s="9" t="s">
        <v>254</v>
      </c>
      <c r="B138" s="10" t="s">
        <v>255</v>
      </c>
      <c r="C138" s="11"/>
      <c r="D138" s="91" t="s">
        <v>13</v>
      </c>
      <c r="E138" s="91">
        <v>203.18</v>
      </c>
      <c r="F138" s="92">
        <v>78750</v>
      </c>
      <c r="G138" s="92">
        <v>16000031.25</v>
      </c>
    </row>
    <row r="139" spans="1:7" ht="48" x14ac:dyDescent="0.2">
      <c r="A139" s="9" t="s">
        <v>256</v>
      </c>
      <c r="B139" s="10" t="s">
        <v>257</v>
      </c>
      <c r="C139" s="11"/>
      <c r="D139" s="91" t="s">
        <v>13</v>
      </c>
      <c r="E139" s="91">
        <v>339.26</v>
      </c>
      <c r="F139" s="92">
        <v>248170</v>
      </c>
      <c r="G139" s="92">
        <v>84192913.349999994</v>
      </c>
    </row>
    <row r="140" spans="1:7" ht="36" x14ac:dyDescent="0.2">
      <c r="A140" s="9" t="s">
        <v>258</v>
      </c>
      <c r="B140" s="10" t="s">
        <v>259</v>
      </c>
      <c r="C140" s="11"/>
      <c r="D140" s="91" t="s">
        <v>134</v>
      </c>
      <c r="E140" s="91">
        <v>76.760000000000005</v>
      </c>
      <c r="F140" s="92">
        <v>109250</v>
      </c>
      <c r="G140" s="92">
        <v>8385483.75</v>
      </c>
    </row>
    <row r="141" spans="1:7" ht="36" x14ac:dyDescent="0.2">
      <c r="A141" s="9" t="s">
        <v>260</v>
      </c>
      <c r="B141" s="10" t="s">
        <v>261</v>
      </c>
      <c r="C141" s="11"/>
      <c r="D141" s="91" t="s">
        <v>134</v>
      </c>
      <c r="E141" s="91">
        <v>756.63</v>
      </c>
      <c r="F141" s="92">
        <v>414000</v>
      </c>
      <c r="G141" s="92">
        <v>313244820</v>
      </c>
    </row>
    <row r="142" spans="1:7" ht="24" x14ac:dyDescent="0.2">
      <c r="A142" s="17" t="s">
        <v>262</v>
      </c>
      <c r="B142" s="18" t="s">
        <v>263</v>
      </c>
      <c r="C142" s="19"/>
      <c r="D142" s="91" t="s">
        <v>13</v>
      </c>
      <c r="E142" s="91">
        <v>2854.44</v>
      </c>
      <c r="F142" s="92">
        <v>27846</v>
      </c>
      <c r="G142" s="92">
        <v>79484610.930000007</v>
      </c>
    </row>
    <row r="143" spans="1:7" ht="24" x14ac:dyDescent="0.2">
      <c r="A143" s="17" t="s">
        <v>264</v>
      </c>
      <c r="B143" s="18" t="s">
        <v>265</v>
      </c>
      <c r="C143" s="19"/>
      <c r="D143" s="91" t="s">
        <v>16</v>
      </c>
      <c r="E143" s="91">
        <v>591.36</v>
      </c>
      <c r="F143" s="92">
        <v>21925</v>
      </c>
      <c r="G143" s="92">
        <v>12965568</v>
      </c>
    </row>
    <row r="144" spans="1:7" x14ac:dyDescent="0.2">
      <c r="A144" s="17" t="s">
        <v>266</v>
      </c>
      <c r="B144" s="18" t="s">
        <v>267</v>
      </c>
      <c r="C144" s="19"/>
      <c r="D144" s="102"/>
      <c r="E144" s="102"/>
      <c r="F144" s="102"/>
      <c r="G144" s="103"/>
    </row>
    <row r="145" spans="1:7" x14ac:dyDescent="0.2">
      <c r="A145" s="17" t="s">
        <v>268</v>
      </c>
      <c r="B145" s="18" t="s">
        <v>269</v>
      </c>
      <c r="C145" s="19"/>
      <c r="D145" s="102"/>
      <c r="E145" s="102"/>
      <c r="F145" s="102"/>
      <c r="G145" s="103"/>
    </row>
    <row r="146" spans="1:7" ht="24" x14ac:dyDescent="0.2">
      <c r="A146" s="9" t="s">
        <v>270</v>
      </c>
      <c r="B146" s="10" t="s">
        <v>271</v>
      </c>
      <c r="C146" s="11"/>
      <c r="D146" s="91" t="s">
        <v>13</v>
      </c>
      <c r="E146" s="91">
        <v>211.47</v>
      </c>
      <c r="F146" s="92">
        <v>89700</v>
      </c>
      <c r="G146" s="92">
        <v>18968859</v>
      </c>
    </row>
    <row r="147" spans="1:7" ht="24" x14ac:dyDescent="0.2">
      <c r="A147" s="9" t="s">
        <v>272</v>
      </c>
      <c r="B147" s="10" t="s">
        <v>273</v>
      </c>
      <c r="C147" s="11"/>
      <c r="D147" s="102"/>
      <c r="E147" s="102"/>
      <c r="F147" s="102"/>
      <c r="G147" s="103"/>
    </row>
    <row r="148" spans="1:7" ht="24" x14ac:dyDescent="0.2">
      <c r="A148" s="17" t="s">
        <v>274</v>
      </c>
      <c r="B148" s="18" t="s">
        <v>275</v>
      </c>
      <c r="C148" s="19"/>
      <c r="D148" s="91" t="s">
        <v>16</v>
      </c>
      <c r="E148" s="91">
        <v>56.81</v>
      </c>
      <c r="F148" s="92">
        <v>14802</v>
      </c>
      <c r="G148" s="92">
        <v>840827.61</v>
      </c>
    </row>
    <row r="149" spans="1:7" ht="24" x14ac:dyDescent="0.2">
      <c r="A149" s="9" t="s">
        <v>276</v>
      </c>
      <c r="B149" s="10" t="s">
        <v>277</v>
      </c>
      <c r="C149" s="11"/>
      <c r="D149" s="91" t="s">
        <v>13</v>
      </c>
      <c r="E149" s="91">
        <v>118.44</v>
      </c>
      <c r="F149" s="92">
        <v>35861</v>
      </c>
      <c r="G149" s="92">
        <v>4247376.84</v>
      </c>
    </row>
    <row r="150" spans="1:7" ht="24" x14ac:dyDescent="0.2">
      <c r="A150" s="9" t="s">
        <v>278</v>
      </c>
      <c r="B150" s="10" t="s">
        <v>279</v>
      </c>
      <c r="C150" s="11"/>
      <c r="D150" s="91" t="s">
        <v>16</v>
      </c>
      <c r="E150" s="91">
        <v>1080.1400000000001</v>
      </c>
      <c r="F150" s="92">
        <v>22080</v>
      </c>
      <c r="G150" s="92">
        <v>23849380.800000001</v>
      </c>
    </row>
    <row r="151" spans="1:7" ht="24" x14ac:dyDescent="0.2">
      <c r="A151" s="9" t="s">
        <v>280</v>
      </c>
      <c r="B151" s="10" t="s">
        <v>281</v>
      </c>
      <c r="C151" s="11"/>
      <c r="D151" s="91" t="s">
        <v>16</v>
      </c>
      <c r="E151" s="91">
        <v>253.47</v>
      </c>
      <c r="F151" s="92">
        <v>14099</v>
      </c>
      <c r="G151" s="92">
        <v>3573673.53</v>
      </c>
    </row>
    <row r="152" spans="1:7" ht="24" x14ac:dyDescent="0.2">
      <c r="A152" s="9" t="s">
        <v>282</v>
      </c>
      <c r="B152" s="10" t="s">
        <v>283</v>
      </c>
      <c r="C152" s="11"/>
      <c r="D152" s="91" t="s">
        <v>16</v>
      </c>
      <c r="E152" s="91">
        <v>199.5</v>
      </c>
      <c r="F152" s="92">
        <v>13455</v>
      </c>
      <c r="G152" s="92">
        <v>2684272.5</v>
      </c>
    </row>
    <row r="153" spans="1:7" x14ac:dyDescent="0.2">
      <c r="A153" s="13"/>
      <c r="B153" s="14"/>
      <c r="C153" s="15"/>
      <c r="D153" s="91"/>
      <c r="E153" s="91"/>
      <c r="F153" s="92"/>
      <c r="G153" s="92"/>
    </row>
    <row r="154" spans="1:7" x14ac:dyDescent="0.2">
      <c r="A154" s="3" t="s">
        <v>284</v>
      </c>
      <c r="B154" s="16" t="s">
        <v>285</v>
      </c>
      <c r="C154" s="5"/>
      <c r="D154" s="94"/>
      <c r="E154" s="94"/>
      <c r="F154" s="87"/>
      <c r="G154" s="87">
        <v>17152548</v>
      </c>
    </row>
    <row r="155" spans="1:7" ht="60" x14ac:dyDescent="0.2">
      <c r="A155" s="9" t="s">
        <v>286</v>
      </c>
      <c r="B155" s="10" t="s">
        <v>287</v>
      </c>
      <c r="C155" s="11"/>
      <c r="D155" s="91" t="s">
        <v>102</v>
      </c>
      <c r="E155" s="91">
        <v>4</v>
      </c>
      <c r="F155" s="92">
        <v>1140984</v>
      </c>
      <c r="G155" s="92">
        <v>4563936</v>
      </c>
    </row>
    <row r="156" spans="1:7" ht="48" x14ac:dyDescent="0.2">
      <c r="A156" s="9" t="s">
        <v>288</v>
      </c>
      <c r="B156" s="10" t="s">
        <v>289</v>
      </c>
      <c r="C156" s="11"/>
      <c r="D156" s="91" t="s">
        <v>102</v>
      </c>
      <c r="E156" s="91">
        <v>7</v>
      </c>
      <c r="F156" s="92">
        <v>665574</v>
      </c>
      <c r="G156" s="92">
        <v>4659018</v>
      </c>
    </row>
    <row r="157" spans="1:7" ht="24" x14ac:dyDescent="0.2">
      <c r="A157" s="9" t="s">
        <v>290</v>
      </c>
      <c r="B157" s="10" t="s">
        <v>291</v>
      </c>
      <c r="C157" s="11"/>
      <c r="D157" s="91" t="s">
        <v>102</v>
      </c>
      <c r="E157" s="91">
        <v>6</v>
      </c>
      <c r="F157" s="92">
        <v>1140984</v>
      </c>
      <c r="G157" s="92">
        <v>6845904</v>
      </c>
    </row>
    <row r="158" spans="1:7" ht="48" x14ac:dyDescent="0.2">
      <c r="A158" s="9" t="s">
        <v>292</v>
      </c>
      <c r="B158" s="10" t="s">
        <v>293</v>
      </c>
      <c r="C158" s="11"/>
      <c r="D158" s="91" t="s">
        <v>102</v>
      </c>
      <c r="E158" s="91">
        <v>6</v>
      </c>
      <c r="F158" s="92">
        <v>103615</v>
      </c>
      <c r="G158" s="92">
        <v>621690</v>
      </c>
    </row>
    <row r="159" spans="1:7" ht="24" x14ac:dyDescent="0.2">
      <c r="A159" s="9" t="s">
        <v>294</v>
      </c>
      <c r="B159" s="10" t="s">
        <v>295</v>
      </c>
      <c r="C159" s="11"/>
      <c r="D159" s="91" t="s">
        <v>119</v>
      </c>
      <c r="E159" s="91">
        <v>4</v>
      </c>
      <c r="F159" s="92">
        <v>115500</v>
      </c>
      <c r="G159" s="92">
        <v>462000</v>
      </c>
    </row>
    <row r="160" spans="1:7" x14ac:dyDescent="0.2">
      <c r="A160" s="26"/>
      <c r="B160" s="20"/>
      <c r="C160" s="21"/>
      <c r="D160" s="91"/>
      <c r="E160" s="91"/>
      <c r="F160" s="92"/>
      <c r="G160" s="92"/>
    </row>
    <row r="161" spans="1:7" x14ac:dyDescent="0.2">
      <c r="A161" s="3" t="s">
        <v>296</v>
      </c>
      <c r="B161" s="16" t="s">
        <v>297</v>
      </c>
      <c r="C161" s="5"/>
      <c r="D161" s="94"/>
      <c r="E161" s="94"/>
      <c r="F161" s="87"/>
      <c r="G161" s="87">
        <v>164281575.49000001</v>
      </c>
    </row>
    <row r="162" spans="1:7" ht="60" x14ac:dyDescent="0.2">
      <c r="A162" s="9" t="s">
        <v>298</v>
      </c>
      <c r="B162" s="10" t="s">
        <v>299</v>
      </c>
      <c r="C162" s="11"/>
      <c r="D162" s="91" t="s">
        <v>134</v>
      </c>
      <c r="E162" s="91">
        <v>119.8</v>
      </c>
      <c r="F162" s="92">
        <v>548550</v>
      </c>
      <c r="G162" s="92">
        <v>65714095.799999997</v>
      </c>
    </row>
    <row r="163" spans="1:7" ht="24" x14ac:dyDescent="0.2">
      <c r="A163" s="9" t="s">
        <v>300</v>
      </c>
      <c r="B163" s="10" t="s">
        <v>301</v>
      </c>
      <c r="C163" s="11"/>
      <c r="D163" s="91" t="s">
        <v>134</v>
      </c>
      <c r="E163" s="91">
        <v>10.58</v>
      </c>
      <c r="F163" s="92">
        <v>463220</v>
      </c>
      <c r="G163" s="92">
        <v>4902720.4800000004</v>
      </c>
    </row>
    <row r="164" spans="1:7" ht="24" x14ac:dyDescent="0.2">
      <c r="A164" s="9" t="s">
        <v>302</v>
      </c>
      <c r="B164" s="10" t="s">
        <v>303</v>
      </c>
      <c r="C164" s="11"/>
      <c r="D164" s="91" t="s">
        <v>134</v>
      </c>
      <c r="E164" s="91">
        <v>2.63</v>
      </c>
      <c r="F164" s="92">
        <v>524170</v>
      </c>
      <c r="G164" s="92">
        <v>1375946.25</v>
      </c>
    </row>
    <row r="165" spans="1:7" ht="24" x14ac:dyDescent="0.2">
      <c r="A165" s="9" t="s">
        <v>304</v>
      </c>
      <c r="B165" s="10" t="s">
        <v>305</v>
      </c>
      <c r="C165" s="11"/>
      <c r="D165" s="91" t="s">
        <v>102</v>
      </c>
      <c r="E165" s="91">
        <v>7</v>
      </c>
      <c r="F165" s="92">
        <v>345000</v>
      </c>
      <c r="G165" s="92">
        <v>2415000</v>
      </c>
    </row>
    <row r="166" spans="1:7" ht="36" x14ac:dyDescent="0.2">
      <c r="A166" s="9" t="s">
        <v>306</v>
      </c>
      <c r="B166" s="10" t="s">
        <v>307</v>
      </c>
      <c r="C166" s="11"/>
      <c r="D166" s="91" t="s">
        <v>16</v>
      </c>
      <c r="E166" s="91">
        <v>399.11</v>
      </c>
      <c r="F166" s="92">
        <v>152640</v>
      </c>
      <c r="G166" s="92">
        <v>60919387.200000003</v>
      </c>
    </row>
    <row r="167" spans="1:7" ht="36" x14ac:dyDescent="0.2">
      <c r="A167" s="9" t="s">
        <v>308</v>
      </c>
      <c r="B167" s="10" t="s">
        <v>309</v>
      </c>
      <c r="C167" s="11"/>
      <c r="D167" s="91" t="s">
        <v>102</v>
      </c>
      <c r="E167" s="91">
        <v>38</v>
      </c>
      <c r="F167" s="92">
        <v>463220</v>
      </c>
      <c r="G167" s="92">
        <v>17602360</v>
      </c>
    </row>
    <row r="168" spans="1:7" ht="24" x14ac:dyDescent="0.2">
      <c r="A168" s="9" t="s">
        <v>310</v>
      </c>
      <c r="B168" s="10" t="s">
        <v>311</v>
      </c>
      <c r="C168" s="11"/>
      <c r="D168" s="91" t="s">
        <v>16</v>
      </c>
      <c r="E168" s="91">
        <v>82.64</v>
      </c>
      <c r="F168" s="92">
        <v>137376</v>
      </c>
      <c r="G168" s="92">
        <v>11352065.76</v>
      </c>
    </row>
    <row r="169" spans="1:7" ht="36" x14ac:dyDescent="0.2">
      <c r="A169" s="17" t="s">
        <v>312</v>
      </c>
      <c r="B169" s="18" t="s">
        <v>313</v>
      </c>
      <c r="C169" s="19"/>
      <c r="D169" s="104"/>
      <c r="E169" s="104"/>
      <c r="F169" s="104"/>
      <c r="G169" s="103"/>
    </row>
    <row r="170" spans="1:7" x14ac:dyDescent="0.2">
      <c r="A170" s="13"/>
      <c r="B170" s="14"/>
      <c r="C170" s="15"/>
      <c r="D170" s="91"/>
      <c r="E170" s="91"/>
      <c r="F170" s="91"/>
      <c r="G170" s="92"/>
    </row>
    <row r="171" spans="1:7" x14ac:dyDescent="0.2">
      <c r="A171" s="3" t="s">
        <v>314</v>
      </c>
      <c r="B171" s="16" t="s">
        <v>315</v>
      </c>
      <c r="C171" s="5"/>
      <c r="D171" s="85"/>
      <c r="E171" s="85"/>
      <c r="F171" s="86"/>
      <c r="G171" s="87">
        <v>187299475</v>
      </c>
    </row>
    <row r="172" spans="1:7" ht="36" x14ac:dyDescent="0.2">
      <c r="A172" s="6" t="s">
        <v>316</v>
      </c>
      <c r="B172" s="7" t="s">
        <v>317</v>
      </c>
      <c r="C172" s="8"/>
      <c r="D172" s="88"/>
      <c r="E172" s="88"/>
      <c r="F172" s="89"/>
      <c r="G172" s="90">
        <v>49924875</v>
      </c>
    </row>
    <row r="173" spans="1:7" ht="24" x14ac:dyDescent="0.2">
      <c r="A173" s="9" t="s">
        <v>318</v>
      </c>
      <c r="B173" s="10" t="s">
        <v>319</v>
      </c>
      <c r="C173" s="11"/>
      <c r="D173" s="91" t="s">
        <v>102</v>
      </c>
      <c r="E173" s="91">
        <v>9</v>
      </c>
      <c r="F173" s="92">
        <v>366795</v>
      </c>
      <c r="G173" s="92">
        <v>3301155</v>
      </c>
    </row>
    <row r="174" spans="1:7" ht="24" x14ac:dyDescent="0.2">
      <c r="A174" s="9" t="s">
        <v>320</v>
      </c>
      <c r="B174" s="10" t="s">
        <v>321</v>
      </c>
      <c r="C174" s="11"/>
      <c r="D174" s="91" t="s">
        <v>102</v>
      </c>
      <c r="E174" s="91">
        <v>3</v>
      </c>
      <c r="F174" s="92">
        <v>476520</v>
      </c>
      <c r="G174" s="92">
        <v>1429560</v>
      </c>
    </row>
    <row r="175" spans="1:7" ht="24" x14ac:dyDescent="0.2">
      <c r="A175" s="9" t="s">
        <v>322</v>
      </c>
      <c r="B175" s="10" t="s">
        <v>323</v>
      </c>
      <c r="C175" s="11"/>
      <c r="D175" s="91" t="s">
        <v>102</v>
      </c>
      <c r="E175" s="91">
        <v>1</v>
      </c>
      <c r="F175" s="92">
        <v>899745</v>
      </c>
      <c r="G175" s="92">
        <v>899745</v>
      </c>
    </row>
    <row r="176" spans="1:7" ht="24" x14ac:dyDescent="0.2">
      <c r="A176" s="9" t="s">
        <v>324</v>
      </c>
      <c r="B176" s="10" t="s">
        <v>325</v>
      </c>
      <c r="C176" s="11"/>
      <c r="D176" s="91" t="s">
        <v>102</v>
      </c>
      <c r="E176" s="91">
        <v>1</v>
      </c>
      <c r="F176" s="92">
        <v>827640</v>
      </c>
      <c r="G176" s="92">
        <v>827640</v>
      </c>
    </row>
    <row r="177" spans="1:7" ht="24" x14ac:dyDescent="0.2">
      <c r="A177" s="9" t="s">
        <v>326</v>
      </c>
      <c r="B177" s="10" t="s">
        <v>327</v>
      </c>
      <c r="C177" s="11"/>
      <c r="D177" s="91" t="s">
        <v>102</v>
      </c>
      <c r="E177" s="91">
        <v>1</v>
      </c>
      <c r="F177" s="92">
        <v>554895</v>
      </c>
      <c r="G177" s="92">
        <v>554895</v>
      </c>
    </row>
    <row r="178" spans="1:7" ht="24" x14ac:dyDescent="0.2">
      <c r="A178" s="9" t="s">
        <v>328</v>
      </c>
      <c r="B178" s="10" t="s">
        <v>329</v>
      </c>
      <c r="C178" s="11"/>
      <c r="D178" s="105" t="s">
        <v>102</v>
      </c>
      <c r="E178" s="105">
        <v>8</v>
      </c>
      <c r="F178" s="106">
        <v>2520540</v>
      </c>
      <c r="G178" s="106">
        <v>20164320</v>
      </c>
    </row>
    <row r="179" spans="1:7" ht="24" x14ac:dyDescent="0.2">
      <c r="A179" s="9" t="s">
        <v>330</v>
      </c>
      <c r="B179" s="10" t="s">
        <v>331</v>
      </c>
      <c r="C179" s="11"/>
      <c r="D179" s="91" t="s">
        <v>102</v>
      </c>
      <c r="E179" s="91">
        <v>9</v>
      </c>
      <c r="F179" s="92">
        <v>636405</v>
      </c>
      <c r="G179" s="92">
        <v>5727645</v>
      </c>
    </row>
    <row r="180" spans="1:7" ht="24" x14ac:dyDescent="0.2">
      <c r="A180" s="9" t="s">
        <v>332</v>
      </c>
      <c r="B180" s="10" t="s">
        <v>333</v>
      </c>
      <c r="C180" s="11"/>
      <c r="D180" s="91" t="s">
        <v>102</v>
      </c>
      <c r="E180" s="91">
        <v>1</v>
      </c>
      <c r="F180" s="92">
        <v>3658545</v>
      </c>
      <c r="G180" s="92">
        <v>3658545</v>
      </c>
    </row>
    <row r="181" spans="1:7" ht="24" x14ac:dyDescent="0.2">
      <c r="A181" s="9" t="s">
        <v>334</v>
      </c>
      <c r="B181" s="10" t="s">
        <v>335</v>
      </c>
      <c r="C181" s="11"/>
      <c r="D181" s="91" t="s">
        <v>102</v>
      </c>
      <c r="E181" s="91">
        <v>1</v>
      </c>
      <c r="F181" s="92">
        <v>3072300</v>
      </c>
      <c r="G181" s="92">
        <v>3072300</v>
      </c>
    </row>
    <row r="182" spans="1:7" ht="24" x14ac:dyDescent="0.2">
      <c r="A182" s="9" t="s">
        <v>336</v>
      </c>
      <c r="B182" s="10" t="s">
        <v>337</v>
      </c>
      <c r="C182" s="11"/>
      <c r="D182" s="91" t="s">
        <v>102</v>
      </c>
      <c r="E182" s="91">
        <v>12</v>
      </c>
      <c r="F182" s="92">
        <v>501600</v>
      </c>
      <c r="G182" s="92">
        <v>6019200</v>
      </c>
    </row>
    <row r="183" spans="1:7" ht="24" x14ac:dyDescent="0.2">
      <c r="A183" s="9" t="s">
        <v>338</v>
      </c>
      <c r="B183" s="10" t="s">
        <v>339</v>
      </c>
      <c r="C183" s="11"/>
      <c r="D183" s="91" t="s">
        <v>102</v>
      </c>
      <c r="E183" s="91">
        <v>1</v>
      </c>
      <c r="F183" s="92">
        <v>4269870</v>
      </c>
      <c r="G183" s="92">
        <v>4269870</v>
      </c>
    </row>
    <row r="184" spans="1:7" ht="48" x14ac:dyDescent="0.2">
      <c r="A184" s="6" t="s">
        <v>340</v>
      </c>
      <c r="B184" s="7" t="s">
        <v>341</v>
      </c>
      <c r="C184" s="8"/>
      <c r="D184" s="88"/>
      <c r="E184" s="88"/>
      <c r="F184" s="89"/>
      <c r="G184" s="90">
        <v>10446975</v>
      </c>
    </row>
    <row r="185" spans="1:7" ht="24" x14ac:dyDescent="0.2">
      <c r="A185" s="9" t="s">
        <v>342</v>
      </c>
      <c r="B185" s="12" t="s">
        <v>343</v>
      </c>
      <c r="C185" s="11"/>
      <c r="D185" s="91" t="s">
        <v>102</v>
      </c>
      <c r="E185" s="91">
        <v>1</v>
      </c>
      <c r="F185" s="92">
        <v>2889810</v>
      </c>
      <c r="G185" s="92">
        <v>2889810</v>
      </c>
    </row>
    <row r="186" spans="1:7" ht="24" x14ac:dyDescent="0.2">
      <c r="A186" s="9" t="s">
        <v>344</v>
      </c>
      <c r="B186" s="10" t="s">
        <v>345</v>
      </c>
      <c r="C186" s="11"/>
      <c r="D186" s="91" t="s">
        <v>102</v>
      </c>
      <c r="E186" s="91">
        <v>1</v>
      </c>
      <c r="F186" s="92">
        <v>1836450</v>
      </c>
      <c r="G186" s="92">
        <v>1836450</v>
      </c>
    </row>
    <row r="187" spans="1:7" ht="24" x14ac:dyDescent="0.2">
      <c r="A187" s="9" t="s">
        <v>346</v>
      </c>
      <c r="B187" s="10" t="s">
        <v>347</v>
      </c>
      <c r="C187" s="11"/>
      <c r="D187" s="91" t="s">
        <v>102</v>
      </c>
      <c r="E187" s="91">
        <v>1</v>
      </c>
      <c r="F187" s="92">
        <v>2117115</v>
      </c>
      <c r="G187" s="92">
        <v>2117115</v>
      </c>
    </row>
    <row r="188" spans="1:7" ht="24" x14ac:dyDescent="0.2">
      <c r="A188" s="9" t="s">
        <v>348</v>
      </c>
      <c r="B188" s="10" t="s">
        <v>349</v>
      </c>
      <c r="C188" s="11"/>
      <c r="D188" s="91" t="s">
        <v>102</v>
      </c>
      <c r="E188" s="91">
        <v>1</v>
      </c>
      <c r="F188" s="92">
        <v>1947330</v>
      </c>
      <c r="G188" s="92">
        <v>1947330</v>
      </c>
    </row>
    <row r="189" spans="1:7" ht="24" x14ac:dyDescent="0.2">
      <c r="A189" s="9" t="s">
        <v>350</v>
      </c>
      <c r="B189" s="10" t="s">
        <v>351</v>
      </c>
      <c r="C189" s="11"/>
      <c r="D189" s="91" t="s">
        <v>102</v>
      </c>
      <c r="E189" s="91">
        <v>1</v>
      </c>
      <c r="F189" s="92">
        <v>772695</v>
      </c>
      <c r="G189" s="92">
        <v>772695</v>
      </c>
    </row>
    <row r="190" spans="1:7" ht="24" x14ac:dyDescent="0.2">
      <c r="A190" s="9" t="s">
        <v>352</v>
      </c>
      <c r="B190" s="10" t="s">
        <v>353</v>
      </c>
      <c r="C190" s="11"/>
      <c r="D190" s="91" t="s">
        <v>102</v>
      </c>
      <c r="E190" s="91">
        <v>1</v>
      </c>
      <c r="F190" s="92">
        <v>883575</v>
      </c>
      <c r="G190" s="92">
        <v>883575</v>
      </c>
    </row>
    <row r="191" spans="1:7" ht="36" x14ac:dyDescent="0.2">
      <c r="A191" s="6" t="s">
        <v>354</v>
      </c>
      <c r="B191" s="7" t="s">
        <v>355</v>
      </c>
      <c r="C191" s="8"/>
      <c r="D191" s="88"/>
      <c r="E191" s="88"/>
      <c r="F191" s="89"/>
      <c r="G191" s="90">
        <v>1773750</v>
      </c>
    </row>
    <row r="192" spans="1:7" ht="24" x14ac:dyDescent="0.2">
      <c r="A192" s="9" t="s">
        <v>356</v>
      </c>
      <c r="B192" s="10" t="s">
        <v>357</v>
      </c>
      <c r="C192" s="11"/>
      <c r="D192" s="91" t="s">
        <v>102</v>
      </c>
      <c r="E192" s="91">
        <v>3</v>
      </c>
      <c r="F192" s="92">
        <v>591250</v>
      </c>
      <c r="G192" s="92">
        <v>1773750</v>
      </c>
    </row>
    <row r="193" spans="1:7" ht="60" x14ac:dyDescent="0.2">
      <c r="A193" s="6" t="s">
        <v>358</v>
      </c>
      <c r="B193" s="7" t="s">
        <v>359</v>
      </c>
      <c r="C193" s="8"/>
      <c r="D193" s="88"/>
      <c r="E193" s="88"/>
      <c r="F193" s="89"/>
      <c r="G193" s="90">
        <v>96760675</v>
      </c>
    </row>
    <row r="194" spans="1:7" ht="24" x14ac:dyDescent="0.2">
      <c r="A194" s="26" t="s">
        <v>360</v>
      </c>
      <c r="B194" s="10" t="s">
        <v>361</v>
      </c>
      <c r="C194" s="11"/>
      <c r="D194" s="91" t="s">
        <v>102</v>
      </c>
      <c r="E194" s="91">
        <v>6</v>
      </c>
      <c r="F194" s="92">
        <v>295295</v>
      </c>
      <c r="G194" s="92">
        <v>1771770</v>
      </c>
    </row>
    <row r="195" spans="1:7" ht="24" x14ac:dyDescent="0.2">
      <c r="A195" s="26" t="s">
        <v>362</v>
      </c>
      <c r="B195" s="10" t="s">
        <v>363</v>
      </c>
      <c r="C195" s="11"/>
      <c r="D195" s="91" t="s">
        <v>102</v>
      </c>
      <c r="E195" s="91">
        <v>18</v>
      </c>
      <c r="F195" s="92">
        <v>1001000</v>
      </c>
      <c r="G195" s="92">
        <v>18018000</v>
      </c>
    </row>
    <row r="196" spans="1:7" ht="24" x14ac:dyDescent="0.2">
      <c r="A196" s="26" t="s">
        <v>364</v>
      </c>
      <c r="B196" s="10" t="s">
        <v>365</v>
      </c>
      <c r="C196" s="11"/>
      <c r="D196" s="91" t="s">
        <v>102</v>
      </c>
      <c r="E196" s="91">
        <v>4</v>
      </c>
      <c r="F196" s="92">
        <v>295295</v>
      </c>
      <c r="G196" s="92">
        <v>1181180</v>
      </c>
    </row>
    <row r="197" spans="1:7" ht="24" x14ac:dyDescent="0.2">
      <c r="A197" s="26" t="s">
        <v>366</v>
      </c>
      <c r="B197" s="10" t="s">
        <v>367</v>
      </c>
      <c r="C197" s="11"/>
      <c r="D197" s="91" t="s">
        <v>102</v>
      </c>
      <c r="E197" s="91">
        <v>8</v>
      </c>
      <c r="F197" s="92">
        <v>1001000</v>
      </c>
      <c r="G197" s="92">
        <v>8008000</v>
      </c>
    </row>
    <row r="198" spans="1:7" ht="24" x14ac:dyDescent="0.2">
      <c r="A198" s="26" t="s">
        <v>368</v>
      </c>
      <c r="B198" s="10" t="s">
        <v>369</v>
      </c>
      <c r="C198" s="11"/>
      <c r="D198" s="91" t="s">
        <v>102</v>
      </c>
      <c r="E198" s="91">
        <v>1</v>
      </c>
      <c r="F198" s="92">
        <v>170170</v>
      </c>
      <c r="G198" s="92">
        <v>170170</v>
      </c>
    </row>
    <row r="199" spans="1:7" ht="24" x14ac:dyDescent="0.2">
      <c r="A199" s="26" t="s">
        <v>370</v>
      </c>
      <c r="B199" s="10" t="s">
        <v>371</v>
      </c>
      <c r="C199" s="11"/>
      <c r="D199" s="91" t="s">
        <v>102</v>
      </c>
      <c r="E199" s="91">
        <v>5</v>
      </c>
      <c r="F199" s="92">
        <v>575575</v>
      </c>
      <c r="G199" s="92">
        <v>2877875</v>
      </c>
    </row>
    <row r="200" spans="1:7" ht="24" x14ac:dyDescent="0.2">
      <c r="A200" s="26" t="s">
        <v>372</v>
      </c>
      <c r="B200" s="10" t="s">
        <v>373</v>
      </c>
      <c r="C200" s="11"/>
      <c r="D200" s="91" t="s">
        <v>102</v>
      </c>
      <c r="E200" s="91">
        <v>1</v>
      </c>
      <c r="F200" s="92">
        <v>150150</v>
      </c>
      <c r="G200" s="92">
        <v>150150</v>
      </c>
    </row>
    <row r="201" spans="1:7" ht="24" x14ac:dyDescent="0.2">
      <c r="A201" s="26" t="s">
        <v>374</v>
      </c>
      <c r="B201" s="10" t="s">
        <v>375</v>
      </c>
      <c r="C201" s="11"/>
      <c r="D201" s="91" t="s">
        <v>102</v>
      </c>
      <c r="E201" s="91">
        <v>1</v>
      </c>
      <c r="F201" s="92">
        <v>230230</v>
      </c>
      <c r="G201" s="92">
        <v>230230</v>
      </c>
    </row>
    <row r="202" spans="1:7" ht="24" x14ac:dyDescent="0.2">
      <c r="A202" s="26" t="s">
        <v>376</v>
      </c>
      <c r="B202" s="10" t="s">
        <v>377</v>
      </c>
      <c r="C202" s="11"/>
      <c r="D202" s="91" t="s">
        <v>102</v>
      </c>
      <c r="E202" s="91">
        <v>6</v>
      </c>
      <c r="F202" s="92">
        <v>295295</v>
      </c>
      <c r="G202" s="92">
        <v>1771770</v>
      </c>
    </row>
    <row r="203" spans="1:7" ht="24" x14ac:dyDescent="0.2">
      <c r="A203" s="26" t="s">
        <v>378</v>
      </c>
      <c r="B203" s="10" t="s">
        <v>379</v>
      </c>
      <c r="C203" s="11"/>
      <c r="D203" s="91" t="s">
        <v>102</v>
      </c>
      <c r="E203" s="91">
        <v>18</v>
      </c>
      <c r="F203" s="92">
        <v>1001000</v>
      </c>
      <c r="G203" s="92">
        <v>18018000</v>
      </c>
    </row>
    <row r="204" spans="1:7" ht="24" x14ac:dyDescent="0.2">
      <c r="A204" s="26" t="s">
        <v>380</v>
      </c>
      <c r="B204" s="10" t="s">
        <v>381</v>
      </c>
      <c r="C204" s="11"/>
      <c r="D204" s="91" t="s">
        <v>102</v>
      </c>
      <c r="E204" s="91">
        <v>18</v>
      </c>
      <c r="F204" s="92">
        <v>475475</v>
      </c>
      <c r="G204" s="92">
        <v>8558550</v>
      </c>
    </row>
    <row r="205" spans="1:7" ht="24" x14ac:dyDescent="0.2">
      <c r="A205" s="26" t="s">
        <v>382</v>
      </c>
      <c r="B205" s="10" t="s">
        <v>383</v>
      </c>
      <c r="C205" s="11"/>
      <c r="D205" s="91" t="s">
        <v>102</v>
      </c>
      <c r="E205" s="91">
        <v>18</v>
      </c>
      <c r="F205" s="92">
        <v>345345</v>
      </c>
      <c r="G205" s="92">
        <v>6216210</v>
      </c>
    </row>
    <row r="206" spans="1:7" ht="24" x14ac:dyDescent="0.2">
      <c r="A206" s="26" t="s">
        <v>384</v>
      </c>
      <c r="B206" s="10" t="s">
        <v>385</v>
      </c>
      <c r="C206" s="11"/>
      <c r="D206" s="91" t="s">
        <v>102</v>
      </c>
      <c r="E206" s="91">
        <v>1</v>
      </c>
      <c r="F206" s="92">
        <v>250250</v>
      </c>
      <c r="G206" s="92">
        <v>250250</v>
      </c>
    </row>
    <row r="207" spans="1:7" ht="24" x14ac:dyDescent="0.2">
      <c r="A207" s="26" t="s">
        <v>386</v>
      </c>
      <c r="B207" s="10" t="s">
        <v>387</v>
      </c>
      <c r="C207" s="11"/>
      <c r="D207" s="91" t="s">
        <v>102</v>
      </c>
      <c r="E207" s="91">
        <v>1</v>
      </c>
      <c r="F207" s="92">
        <v>655655</v>
      </c>
      <c r="G207" s="92">
        <v>655655</v>
      </c>
    </row>
    <row r="208" spans="1:7" ht="24" x14ac:dyDescent="0.2">
      <c r="A208" s="26" t="s">
        <v>388</v>
      </c>
      <c r="B208" s="10" t="s">
        <v>389</v>
      </c>
      <c r="C208" s="11"/>
      <c r="D208" s="91" t="s">
        <v>102</v>
      </c>
      <c r="E208" s="91">
        <v>1</v>
      </c>
      <c r="F208" s="92">
        <v>1036035</v>
      </c>
      <c r="G208" s="92">
        <v>1036035</v>
      </c>
    </row>
    <row r="209" spans="1:7" ht="24" x14ac:dyDescent="0.2">
      <c r="A209" s="26" t="s">
        <v>390</v>
      </c>
      <c r="B209" s="10" t="s">
        <v>391</v>
      </c>
      <c r="C209" s="11"/>
      <c r="D209" s="91" t="s">
        <v>102</v>
      </c>
      <c r="E209" s="91">
        <v>3</v>
      </c>
      <c r="F209" s="92">
        <v>660660</v>
      </c>
      <c r="G209" s="92">
        <v>1981980</v>
      </c>
    </row>
    <row r="210" spans="1:7" ht="24" x14ac:dyDescent="0.2">
      <c r="A210" s="26" t="s">
        <v>392</v>
      </c>
      <c r="B210" s="10" t="s">
        <v>393</v>
      </c>
      <c r="C210" s="11"/>
      <c r="D210" s="91" t="s">
        <v>102</v>
      </c>
      <c r="E210" s="91">
        <v>1</v>
      </c>
      <c r="F210" s="92">
        <v>205205</v>
      </c>
      <c r="G210" s="92">
        <v>205205</v>
      </c>
    </row>
    <row r="211" spans="1:7" ht="24" x14ac:dyDescent="0.2">
      <c r="A211" s="26" t="s">
        <v>394</v>
      </c>
      <c r="B211" s="10" t="s">
        <v>395</v>
      </c>
      <c r="C211" s="11"/>
      <c r="D211" s="91" t="s">
        <v>102</v>
      </c>
      <c r="E211" s="91">
        <v>1</v>
      </c>
      <c r="F211" s="92">
        <v>944955</v>
      </c>
      <c r="G211" s="92">
        <v>944955</v>
      </c>
    </row>
    <row r="212" spans="1:7" ht="24" x14ac:dyDescent="0.2">
      <c r="A212" s="26" t="s">
        <v>396</v>
      </c>
      <c r="B212" s="10" t="s">
        <v>397</v>
      </c>
      <c r="C212" s="11"/>
      <c r="D212" s="91" t="s">
        <v>102</v>
      </c>
      <c r="E212" s="91">
        <v>4</v>
      </c>
      <c r="F212" s="92">
        <v>295295</v>
      </c>
      <c r="G212" s="92">
        <v>1181180</v>
      </c>
    </row>
    <row r="213" spans="1:7" ht="24" x14ac:dyDescent="0.2">
      <c r="A213" s="26" t="s">
        <v>398</v>
      </c>
      <c r="B213" s="10" t="s">
        <v>399</v>
      </c>
      <c r="C213" s="11"/>
      <c r="D213" s="91" t="s">
        <v>102</v>
      </c>
      <c r="E213" s="91">
        <v>8</v>
      </c>
      <c r="F213" s="92">
        <v>1001000</v>
      </c>
      <c r="G213" s="92">
        <v>8008000</v>
      </c>
    </row>
    <row r="214" spans="1:7" ht="24" x14ac:dyDescent="0.2">
      <c r="A214" s="26" t="s">
        <v>400</v>
      </c>
      <c r="B214" s="10" t="s">
        <v>401</v>
      </c>
      <c r="C214" s="11"/>
      <c r="D214" s="91" t="s">
        <v>102</v>
      </c>
      <c r="E214" s="91">
        <v>1</v>
      </c>
      <c r="F214" s="92">
        <v>170170</v>
      </c>
      <c r="G214" s="92">
        <v>170170</v>
      </c>
    </row>
    <row r="215" spans="1:7" ht="24" x14ac:dyDescent="0.2">
      <c r="A215" s="26" t="s">
        <v>402</v>
      </c>
      <c r="B215" s="10" t="s">
        <v>403</v>
      </c>
      <c r="C215" s="11"/>
      <c r="D215" s="91" t="s">
        <v>102</v>
      </c>
      <c r="E215" s="91">
        <v>5</v>
      </c>
      <c r="F215" s="92">
        <v>575575</v>
      </c>
      <c r="G215" s="92">
        <v>2877875</v>
      </c>
    </row>
    <row r="216" spans="1:7" ht="24" x14ac:dyDescent="0.2">
      <c r="A216" s="26" t="s">
        <v>404</v>
      </c>
      <c r="B216" s="10" t="s">
        <v>405</v>
      </c>
      <c r="C216" s="11"/>
      <c r="D216" s="91" t="s">
        <v>102</v>
      </c>
      <c r="E216" s="91">
        <v>1</v>
      </c>
      <c r="F216" s="92">
        <v>100100</v>
      </c>
      <c r="G216" s="92">
        <v>100100</v>
      </c>
    </row>
    <row r="217" spans="1:7" ht="24" x14ac:dyDescent="0.2">
      <c r="A217" s="26" t="s">
        <v>406</v>
      </c>
      <c r="B217" s="10" t="s">
        <v>407</v>
      </c>
      <c r="C217" s="11"/>
      <c r="D217" s="91" t="s">
        <v>102</v>
      </c>
      <c r="E217" s="91">
        <v>3</v>
      </c>
      <c r="F217" s="92">
        <v>260260</v>
      </c>
      <c r="G217" s="92">
        <v>780780</v>
      </c>
    </row>
    <row r="218" spans="1:7" ht="24" x14ac:dyDescent="0.2">
      <c r="A218" s="26" t="s">
        <v>408</v>
      </c>
      <c r="B218" s="10" t="s">
        <v>409</v>
      </c>
      <c r="C218" s="11"/>
      <c r="D218" s="91" t="s">
        <v>102</v>
      </c>
      <c r="E218" s="91">
        <v>1</v>
      </c>
      <c r="F218" s="92">
        <v>180180</v>
      </c>
      <c r="G218" s="92">
        <v>180180</v>
      </c>
    </row>
    <row r="219" spans="1:7" ht="24" x14ac:dyDescent="0.2">
      <c r="A219" s="26" t="s">
        <v>410</v>
      </c>
      <c r="B219" s="10" t="s">
        <v>411</v>
      </c>
      <c r="C219" s="11"/>
      <c r="D219" s="91" t="s">
        <v>102</v>
      </c>
      <c r="E219" s="91">
        <v>1</v>
      </c>
      <c r="F219" s="92">
        <v>785785</v>
      </c>
      <c r="G219" s="92">
        <v>785785</v>
      </c>
    </row>
    <row r="220" spans="1:7" ht="24" x14ac:dyDescent="0.2">
      <c r="A220" s="26" t="s">
        <v>412</v>
      </c>
      <c r="B220" s="10" t="s">
        <v>413</v>
      </c>
      <c r="C220" s="11"/>
      <c r="D220" s="91" t="s">
        <v>102</v>
      </c>
      <c r="E220" s="91">
        <v>4</v>
      </c>
      <c r="F220" s="92">
        <v>300300</v>
      </c>
      <c r="G220" s="92">
        <v>1201200</v>
      </c>
    </row>
    <row r="221" spans="1:7" ht="24" x14ac:dyDescent="0.2">
      <c r="A221" s="26" t="s">
        <v>414</v>
      </c>
      <c r="B221" s="10" t="s">
        <v>415</v>
      </c>
      <c r="C221" s="11"/>
      <c r="D221" s="91" t="s">
        <v>102</v>
      </c>
      <c r="E221" s="91">
        <v>8</v>
      </c>
      <c r="F221" s="92">
        <v>1001000</v>
      </c>
      <c r="G221" s="92">
        <v>8008000</v>
      </c>
    </row>
    <row r="222" spans="1:7" ht="24" x14ac:dyDescent="0.2">
      <c r="A222" s="26" t="s">
        <v>416</v>
      </c>
      <c r="B222" s="10" t="s">
        <v>417</v>
      </c>
      <c r="C222" s="11"/>
      <c r="D222" s="91" t="s">
        <v>102</v>
      </c>
      <c r="E222" s="91">
        <v>1</v>
      </c>
      <c r="F222" s="92">
        <v>100100</v>
      </c>
      <c r="G222" s="92">
        <v>100100</v>
      </c>
    </row>
    <row r="223" spans="1:7" ht="24" x14ac:dyDescent="0.2">
      <c r="A223" s="26" t="s">
        <v>418</v>
      </c>
      <c r="B223" s="10" t="s">
        <v>419</v>
      </c>
      <c r="C223" s="11"/>
      <c r="D223" s="91" t="s">
        <v>102</v>
      </c>
      <c r="E223" s="91">
        <v>6</v>
      </c>
      <c r="F223" s="92">
        <v>220220</v>
      </c>
      <c r="G223" s="92">
        <v>1321320</v>
      </c>
    </row>
    <row r="224" spans="1:7" ht="24" x14ac:dyDescent="0.2">
      <c r="A224" s="6" t="s">
        <v>420</v>
      </c>
      <c r="B224" s="7" t="s">
        <v>421</v>
      </c>
      <c r="C224" s="8"/>
      <c r="D224" s="88"/>
      <c r="E224" s="88"/>
      <c r="F224" s="89"/>
      <c r="G224" s="90">
        <v>28393200</v>
      </c>
    </row>
    <row r="225" spans="1:7" ht="24" x14ac:dyDescent="0.2">
      <c r="A225" s="26" t="s">
        <v>422</v>
      </c>
      <c r="B225" s="10" t="s">
        <v>423</v>
      </c>
      <c r="C225" s="11"/>
      <c r="D225" s="91" t="s">
        <v>102</v>
      </c>
      <c r="E225" s="91">
        <v>8</v>
      </c>
      <c r="F225" s="92">
        <v>414480</v>
      </c>
      <c r="G225" s="92">
        <v>3315840</v>
      </c>
    </row>
    <row r="226" spans="1:7" ht="24" x14ac:dyDescent="0.2">
      <c r="A226" s="26" t="s">
        <v>424</v>
      </c>
      <c r="B226" s="10" t="s">
        <v>425</v>
      </c>
      <c r="C226" s="11"/>
      <c r="D226" s="91" t="s">
        <v>102</v>
      </c>
      <c r="E226" s="91">
        <v>9</v>
      </c>
      <c r="F226" s="92">
        <v>79200</v>
      </c>
      <c r="G226" s="92">
        <v>712800</v>
      </c>
    </row>
    <row r="227" spans="1:7" ht="24" x14ac:dyDescent="0.2">
      <c r="A227" s="26" t="s">
        <v>426</v>
      </c>
      <c r="B227" s="10" t="s">
        <v>427</v>
      </c>
      <c r="C227" s="11"/>
      <c r="D227" s="91" t="s">
        <v>102</v>
      </c>
      <c r="E227" s="91">
        <v>9</v>
      </c>
      <c r="F227" s="92">
        <v>158400</v>
      </c>
      <c r="G227" s="92">
        <v>1425600</v>
      </c>
    </row>
    <row r="228" spans="1:7" ht="24" x14ac:dyDescent="0.2">
      <c r="A228" s="26" t="s">
        <v>428</v>
      </c>
      <c r="B228" s="10" t="s">
        <v>429</v>
      </c>
      <c r="C228" s="11"/>
      <c r="D228" s="91" t="s">
        <v>102</v>
      </c>
      <c r="E228" s="91">
        <v>4</v>
      </c>
      <c r="F228" s="92">
        <v>168960</v>
      </c>
      <c r="G228" s="92">
        <v>675840</v>
      </c>
    </row>
    <row r="229" spans="1:7" ht="24" x14ac:dyDescent="0.2">
      <c r="A229" s="26" t="s">
        <v>430</v>
      </c>
      <c r="B229" s="10" t="s">
        <v>431</v>
      </c>
      <c r="C229" s="11"/>
      <c r="D229" s="91" t="s">
        <v>102</v>
      </c>
      <c r="E229" s="91">
        <v>1</v>
      </c>
      <c r="F229" s="92">
        <v>456720</v>
      </c>
      <c r="G229" s="92">
        <v>456720</v>
      </c>
    </row>
    <row r="230" spans="1:7" ht="24" x14ac:dyDescent="0.2">
      <c r="A230" s="13" t="s">
        <v>432</v>
      </c>
      <c r="B230" s="18" t="s">
        <v>433</v>
      </c>
      <c r="C230" s="19"/>
      <c r="D230" s="91" t="s">
        <v>102</v>
      </c>
      <c r="E230" s="91">
        <v>6</v>
      </c>
      <c r="F230" s="92">
        <v>652080</v>
      </c>
      <c r="G230" s="92">
        <v>3912480</v>
      </c>
    </row>
    <row r="231" spans="1:7" ht="24" x14ac:dyDescent="0.2">
      <c r="A231" s="26" t="s">
        <v>434</v>
      </c>
      <c r="B231" s="10" t="s">
        <v>435</v>
      </c>
      <c r="C231" s="11"/>
      <c r="D231" s="91" t="s">
        <v>102</v>
      </c>
      <c r="E231" s="91">
        <v>6</v>
      </c>
      <c r="F231" s="92">
        <v>213840</v>
      </c>
      <c r="G231" s="92">
        <v>1283040</v>
      </c>
    </row>
    <row r="232" spans="1:7" ht="24" x14ac:dyDescent="0.2">
      <c r="A232" s="26" t="s">
        <v>436</v>
      </c>
      <c r="B232" s="10" t="s">
        <v>437</v>
      </c>
      <c r="C232" s="11"/>
      <c r="D232" s="91" t="s">
        <v>102</v>
      </c>
      <c r="E232" s="91">
        <v>2</v>
      </c>
      <c r="F232" s="92">
        <v>390720</v>
      </c>
      <c r="G232" s="92">
        <v>781440</v>
      </c>
    </row>
    <row r="233" spans="1:7" ht="24" x14ac:dyDescent="0.2">
      <c r="A233" s="26" t="s">
        <v>438</v>
      </c>
      <c r="B233" s="10" t="s">
        <v>439</v>
      </c>
      <c r="C233" s="11"/>
      <c r="D233" s="91" t="s">
        <v>102</v>
      </c>
      <c r="E233" s="91">
        <v>1</v>
      </c>
      <c r="F233" s="92">
        <v>316800</v>
      </c>
      <c r="G233" s="92">
        <v>316800</v>
      </c>
    </row>
    <row r="234" spans="1:7" ht="24" x14ac:dyDescent="0.2">
      <c r="A234" s="26" t="s">
        <v>440</v>
      </c>
      <c r="B234" s="10" t="s">
        <v>441</v>
      </c>
      <c r="C234" s="11"/>
      <c r="D234" s="91" t="s">
        <v>102</v>
      </c>
      <c r="E234" s="91">
        <v>1</v>
      </c>
      <c r="F234" s="92">
        <v>403920</v>
      </c>
      <c r="G234" s="92">
        <v>403920</v>
      </c>
    </row>
    <row r="235" spans="1:7" ht="24" x14ac:dyDescent="0.2">
      <c r="A235" s="26" t="s">
        <v>442</v>
      </c>
      <c r="B235" s="10" t="s">
        <v>443</v>
      </c>
      <c r="C235" s="11"/>
      <c r="D235" s="91" t="s">
        <v>102</v>
      </c>
      <c r="E235" s="91">
        <v>1</v>
      </c>
      <c r="F235" s="92">
        <v>227040</v>
      </c>
      <c r="G235" s="92">
        <v>227040</v>
      </c>
    </row>
    <row r="236" spans="1:7" ht="24" x14ac:dyDescent="0.2">
      <c r="A236" s="26" t="s">
        <v>444</v>
      </c>
      <c r="B236" s="10" t="s">
        <v>445</v>
      </c>
      <c r="C236" s="11"/>
      <c r="D236" s="91" t="s">
        <v>102</v>
      </c>
      <c r="E236" s="91">
        <v>6</v>
      </c>
      <c r="F236" s="92">
        <v>1383360</v>
      </c>
      <c r="G236" s="92">
        <v>8300160</v>
      </c>
    </row>
    <row r="237" spans="1:7" ht="24" x14ac:dyDescent="0.2">
      <c r="A237" s="26" t="s">
        <v>446</v>
      </c>
      <c r="B237" s="10" t="s">
        <v>447</v>
      </c>
      <c r="C237" s="11"/>
      <c r="D237" s="91" t="s">
        <v>102</v>
      </c>
      <c r="E237" s="91">
        <v>1</v>
      </c>
      <c r="F237" s="92">
        <v>205920</v>
      </c>
      <c r="G237" s="92">
        <v>205920</v>
      </c>
    </row>
    <row r="238" spans="1:7" ht="24" x14ac:dyDescent="0.2">
      <c r="A238" s="26" t="s">
        <v>448</v>
      </c>
      <c r="B238" s="10" t="s">
        <v>449</v>
      </c>
      <c r="C238" s="11"/>
      <c r="D238" s="91" t="s">
        <v>102</v>
      </c>
      <c r="E238" s="91">
        <v>2</v>
      </c>
      <c r="F238" s="92">
        <v>942480</v>
      </c>
      <c r="G238" s="92">
        <v>1884960</v>
      </c>
    </row>
    <row r="239" spans="1:7" ht="24" x14ac:dyDescent="0.2">
      <c r="A239" s="26" t="s">
        <v>450</v>
      </c>
      <c r="B239" s="10" t="s">
        <v>451</v>
      </c>
      <c r="C239" s="11"/>
      <c r="D239" s="91" t="s">
        <v>102</v>
      </c>
      <c r="E239" s="91">
        <v>2</v>
      </c>
      <c r="F239" s="92">
        <v>720720</v>
      </c>
      <c r="G239" s="92">
        <v>1441440</v>
      </c>
    </row>
    <row r="240" spans="1:7" ht="24" x14ac:dyDescent="0.2">
      <c r="A240" s="26" t="s">
        <v>452</v>
      </c>
      <c r="B240" s="10" t="s">
        <v>453</v>
      </c>
      <c r="C240" s="11"/>
      <c r="D240" s="91" t="s">
        <v>102</v>
      </c>
      <c r="E240" s="91">
        <v>1</v>
      </c>
      <c r="F240" s="92">
        <v>620400</v>
      </c>
      <c r="G240" s="92">
        <v>620400</v>
      </c>
    </row>
    <row r="241" spans="1:7" ht="24" x14ac:dyDescent="0.2">
      <c r="A241" s="26" t="s">
        <v>454</v>
      </c>
      <c r="B241" s="10" t="s">
        <v>455</v>
      </c>
      <c r="C241" s="11"/>
      <c r="D241" s="91" t="s">
        <v>102</v>
      </c>
      <c r="E241" s="91">
        <v>1</v>
      </c>
      <c r="F241" s="92">
        <v>409200</v>
      </c>
      <c r="G241" s="92">
        <v>409200</v>
      </c>
    </row>
    <row r="242" spans="1:7" ht="24" x14ac:dyDescent="0.2">
      <c r="A242" s="26" t="s">
        <v>456</v>
      </c>
      <c r="B242" s="10" t="s">
        <v>457</v>
      </c>
      <c r="C242" s="11"/>
      <c r="D242" s="91" t="s">
        <v>102</v>
      </c>
      <c r="E242" s="91">
        <v>12</v>
      </c>
      <c r="F242" s="92">
        <v>118800</v>
      </c>
      <c r="G242" s="92">
        <v>1425600</v>
      </c>
    </row>
    <row r="243" spans="1:7" ht="24" x14ac:dyDescent="0.2">
      <c r="A243" s="26" t="s">
        <v>458</v>
      </c>
      <c r="B243" s="10" t="s">
        <v>459</v>
      </c>
      <c r="C243" s="11"/>
      <c r="D243" s="91" t="s">
        <v>102</v>
      </c>
      <c r="E243" s="91">
        <v>1</v>
      </c>
      <c r="F243" s="92">
        <v>594000</v>
      </c>
      <c r="G243" s="92">
        <v>594000</v>
      </c>
    </row>
    <row r="244" spans="1:7" x14ac:dyDescent="0.2">
      <c r="A244" s="13"/>
      <c r="B244" s="14"/>
      <c r="C244" s="15"/>
      <c r="D244" s="91"/>
      <c r="E244" s="91"/>
      <c r="F244" s="92"/>
      <c r="G244" s="92"/>
    </row>
    <row r="245" spans="1:7" x14ac:dyDescent="0.2">
      <c r="A245" s="3" t="s">
        <v>460</v>
      </c>
      <c r="B245" s="16" t="s">
        <v>461</v>
      </c>
      <c r="C245" s="5"/>
      <c r="D245" s="85"/>
      <c r="E245" s="85"/>
      <c r="F245" s="86"/>
      <c r="G245" s="87">
        <v>110709611</v>
      </c>
    </row>
    <row r="246" spans="1:7" ht="48" x14ac:dyDescent="0.2">
      <c r="A246" s="9" t="s">
        <v>462</v>
      </c>
      <c r="B246" s="10" t="s">
        <v>463</v>
      </c>
      <c r="C246" s="11"/>
      <c r="D246" s="91" t="s">
        <v>102</v>
      </c>
      <c r="E246" s="91">
        <v>2</v>
      </c>
      <c r="F246" s="92">
        <v>3676888</v>
      </c>
      <c r="G246" s="92">
        <v>7353776</v>
      </c>
    </row>
    <row r="247" spans="1:7" ht="48" x14ac:dyDescent="0.2">
      <c r="A247" s="9" t="s">
        <v>464</v>
      </c>
      <c r="B247" s="10" t="s">
        <v>465</v>
      </c>
      <c r="C247" s="11"/>
      <c r="D247" s="91" t="s">
        <v>102</v>
      </c>
      <c r="E247" s="91">
        <v>2</v>
      </c>
      <c r="F247" s="92">
        <v>4001250</v>
      </c>
      <c r="G247" s="92">
        <v>8002500</v>
      </c>
    </row>
    <row r="248" spans="1:7" ht="48" x14ac:dyDescent="0.2">
      <c r="A248" s="9" t="s">
        <v>466</v>
      </c>
      <c r="B248" s="10" t="s">
        <v>467</v>
      </c>
      <c r="C248" s="11"/>
      <c r="D248" s="91" t="s">
        <v>102</v>
      </c>
      <c r="E248" s="91">
        <v>2</v>
      </c>
      <c r="F248" s="92">
        <v>3359400</v>
      </c>
      <c r="G248" s="92">
        <v>6718800</v>
      </c>
    </row>
    <row r="249" spans="1:7" ht="48" x14ac:dyDescent="0.2">
      <c r="A249" s="9" t="s">
        <v>468</v>
      </c>
      <c r="B249" s="10" t="s">
        <v>469</v>
      </c>
      <c r="C249" s="11"/>
      <c r="D249" s="91" t="s">
        <v>102</v>
      </c>
      <c r="E249" s="91">
        <v>2</v>
      </c>
      <c r="F249" s="92">
        <v>1994135</v>
      </c>
      <c r="G249" s="92">
        <v>3988270</v>
      </c>
    </row>
    <row r="250" spans="1:7" ht="48" x14ac:dyDescent="0.2">
      <c r="A250" s="9" t="s">
        <v>470</v>
      </c>
      <c r="B250" s="10" t="s">
        <v>471</v>
      </c>
      <c r="C250" s="11"/>
      <c r="D250" s="91" t="s">
        <v>102</v>
      </c>
      <c r="E250" s="91">
        <v>1</v>
      </c>
      <c r="F250" s="92">
        <v>1848605</v>
      </c>
      <c r="G250" s="92">
        <v>1848605</v>
      </c>
    </row>
    <row r="251" spans="1:7" ht="60" x14ac:dyDescent="0.2">
      <c r="A251" s="9" t="s">
        <v>472</v>
      </c>
      <c r="B251" s="10" t="s">
        <v>473</v>
      </c>
      <c r="C251" s="11"/>
      <c r="D251" s="91" t="s">
        <v>102</v>
      </c>
      <c r="E251" s="91">
        <v>2</v>
      </c>
      <c r="F251" s="92">
        <v>4510000</v>
      </c>
      <c r="G251" s="92">
        <v>9020000</v>
      </c>
    </row>
    <row r="252" spans="1:7" ht="60" x14ac:dyDescent="0.2">
      <c r="A252" s="9" t="s">
        <v>474</v>
      </c>
      <c r="B252" s="10" t="s">
        <v>475</v>
      </c>
      <c r="C252" s="11"/>
      <c r="D252" s="91" t="s">
        <v>102</v>
      </c>
      <c r="E252" s="91">
        <v>2</v>
      </c>
      <c r="F252" s="92">
        <v>4108500</v>
      </c>
      <c r="G252" s="92">
        <v>8217000</v>
      </c>
    </row>
    <row r="253" spans="1:7" ht="72" x14ac:dyDescent="0.2">
      <c r="A253" s="9" t="s">
        <v>476</v>
      </c>
      <c r="B253" s="10" t="s">
        <v>477</v>
      </c>
      <c r="C253" s="11"/>
      <c r="D253" s="91" t="s">
        <v>102</v>
      </c>
      <c r="E253" s="91">
        <v>6</v>
      </c>
      <c r="F253" s="92">
        <v>2142855</v>
      </c>
      <c r="G253" s="92">
        <v>12857130</v>
      </c>
    </row>
    <row r="254" spans="1:7" ht="48" x14ac:dyDescent="0.2">
      <c r="A254" s="9" t="s">
        <v>478</v>
      </c>
      <c r="B254" s="10" t="s">
        <v>479</v>
      </c>
      <c r="C254" s="11"/>
      <c r="D254" s="91" t="s">
        <v>102</v>
      </c>
      <c r="E254" s="91">
        <v>1</v>
      </c>
      <c r="F254" s="92">
        <v>1446500</v>
      </c>
      <c r="G254" s="92">
        <v>1446500</v>
      </c>
    </row>
    <row r="255" spans="1:7" ht="48" x14ac:dyDescent="0.2">
      <c r="A255" s="9" t="s">
        <v>480</v>
      </c>
      <c r="B255" s="10" t="s">
        <v>481</v>
      </c>
      <c r="C255" s="11"/>
      <c r="D255" s="91" t="s">
        <v>102</v>
      </c>
      <c r="E255" s="91">
        <v>2</v>
      </c>
      <c r="F255" s="92">
        <v>855140</v>
      </c>
      <c r="G255" s="92">
        <v>1710280</v>
      </c>
    </row>
    <row r="256" spans="1:7" ht="60" x14ac:dyDescent="0.2">
      <c r="A256" s="9" t="s">
        <v>482</v>
      </c>
      <c r="B256" s="10" t="s">
        <v>483</v>
      </c>
      <c r="C256" s="11"/>
      <c r="D256" s="91" t="s">
        <v>102</v>
      </c>
      <c r="E256" s="91">
        <v>4</v>
      </c>
      <c r="F256" s="92">
        <v>936595</v>
      </c>
      <c r="G256" s="92">
        <v>3746380</v>
      </c>
    </row>
    <row r="257" spans="1:7" ht="48" x14ac:dyDescent="0.2">
      <c r="A257" s="9" t="s">
        <v>484</v>
      </c>
      <c r="B257" s="10" t="s">
        <v>485</v>
      </c>
      <c r="C257" s="11"/>
      <c r="D257" s="91" t="s">
        <v>102</v>
      </c>
      <c r="E257" s="91">
        <v>4</v>
      </c>
      <c r="F257" s="92">
        <v>1018050</v>
      </c>
      <c r="G257" s="92">
        <v>4072200</v>
      </c>
    </row>
    <row r="258" spans="1:7" ht="60" x14ac:dyDescent="0.2">
      <c r="A258" s="9" t="s">
        <v>486</v>
      </c>
      <c r="B258" s="10" t="s">
        <v>487</v>
      </c>
      <c r="C258" s="11"/>
      <c r="D258" s="91" t="s">
        <v>102</v>
      </c>
      <c r="E258" s="91">
        <v>4</v>
      </c>
      <c r="F258" s="92">
        <v>973555</v>
      </c>
      <c r="G258" s="92">
        <v>3894220</v>
      </c>
    </row>
    <row r="259" spans="1:7" ht="60" x14ac:dyDescent="0.2">
      <c r="A259" s="9" t="s">
        <v>488</v>
      </c>
      <c r="B259" s="10" t="s">
        <v>489</v>
      </c>
      <c r="C259" s="11"/>
      <c r="D259" s="91" t="s">
        <v>102</v>
      </c>
      <c r="E259" s="91">
        <v>2</v>
      </c>
      <c r="F259" s="92">
        <v>1159345</v>
      </c>
      <c r="G259" s="92">
        <v>2318690</v>
      </c>
    </row>
    <row r="260" spans="1:7" ht="60" x14ac:dyDescent="0.2">
      <c r="A260" s="9" t="s">
        <v>490</v>
      </c>
      <c r="B260" s="10" t="s">
        <v>491</v>
      </c>
      <c r="C260" s="11"/>
      <c r="D260" s="91" t="s">
        <v>102</v>
      </c>
      <c r="E260" s="91">
        <v>5</v>
      </c>
      <c r="F260" s="92">
        <v>1382150</v>
      </c>
      <c r="G260" s="92">
        <v>6910750</v>
      </c>
    </row>
    <row r="261" spans="1:7" ht="60" x14ac:dyDescent="0.2">
      <c r="A261" s="9" t="s">
        <v>492</v>
      </c>
      <c r="B261" s="10" t="s">
        <v>493</v>
      </c>
      <c r="C261" s="11"/>
      <c r="D261" s="91" t="s">
        <v>102</v>
      </c>
      <c r="E261" s="91">
        <v>1</v>
      </c>
      <c r="F261" s="92">
        <v>1703845</v>
      </c>
      <c r="G261" s="92">
        <v>1703845</v>
      </c>
    </row>
    <row r="262" spans="1:7" ht="48" x14ac:dyDescent="0.2">
      <c r="A262" s="9" t="s">
        <v>494</v>
      </c>
      <c r="B262" s="10" t="s">
        <v>495</v>
      </c>
      <c r="C262" s="11"/>
      <c r="D262" s="91" t="s">
        <v>102</v>
      </c>
      <c r="E262" s="91">
        <v>2</v>
      </c>
      <c r="F262" s="92">
        <v>1039555</v>
      </c>
      <c r="G262" s="92">
        <v>2079110</v>
      </c>
    </row>
    <row r="263" spans="1:7" ht="48" x14ac:dyDescent="0.2">
      <c r="A263" s="9" t="s">
        <v>496</v>
      </c>
      <c r="B263" s="10" t="s">
        <v>497</v>
      </c>
      <c r="C263" s="11"/>
      <c r="D263" s="91" t="s">
        <v>102</v>
      </c>
      <c r="E263" s="91">
        <v>1</v>
      </c>
      <c r="F263" s="92">
        <v>1101540</v>
      </c>
      <c r="G263" s="92">
        <v>1101540</v>
      </c>
    </row>
    <row r="264" spans="1:7" ht="48" x14ac:dyDescent="0.2">
      <c r="A264" s="9" t="s">
        <v>498</v>
      </c>
      <c r="B264" s="10" t="s">
        <v>499</v>
      </c>
      <c r="C264" s="11"/>
      <c r="D264" s="91" t="s">
        <v>102</v>
      </c>
      <c r="E264" s="91">
        <v>6</v>
      </c>
      <c r="F264" s="92">
        <v>855800</v>
      </c>
      <c r="G264" s="92">
        <v>5134800</v>
      </c>
    </row>
    <row r="265" spans="1:7" ht="48" x14ac:dyDescent="0.2">
      <c r="A265" s="9" t="s">
        <v>500</v>
      </c>
      <c r="B265" s="10" t="s">
        <v>501</v>
      </c>
      <c r="C265" s="11"/>
      <c r="D265" s="91" t="s">
        <v>102</v>
      </c>
      <c r="E265" s="91">
        <v>2</v>
      </c>
      <c r="F265" s="92">
        <v>1367465</v>
      </c>
      <c r="G265" s="92">
        <v>2734930</v>
      </c>
    </row>
    <row r="266" spans="1:7" ht="36" x14ac:dyDescent="0.2">
      <c r="A266" s="9" t="s">
        <v>502</v>
      </c>
      <c r="B266" s="10" t="s">
        <v>503</v>
      </c>
      <c r="C266" s="11"/>
      <c r="D266" s="91" t="s">
        <v>102</v>
      </c>
      <c r="E266" s="91">
        <v>6</v>
      </c>
      <c r="F266" s="92">
        <v>870595</v>
      </c>
      <c r="G266" s="92">
        <v>5223570</v>
      </c>
    </row>
    <row r="267" spans="1:7" ht="24" x14ac:dyDescent="0.2">
      <c r="A267" s="9" t="s">
        <v>504</v>
      </c>
      <c r="B267" s="10" t="s">
        <v>505</v>
      </c>
      <c r="C267" s="11"/>
      <c r="D267" s="91" t="s">
        <v>102</v>
      </c>
      <c r="E267" s="91">
        <v>1</v>
      </c>
      <c r="F267" s="92">
        <v>454630</v>
      </c>
      <c r="G267" s="92">
        <v>454630</v>
      </c>
    </row>
    <row r="268" spans="1:7" ht="36" x14ac:dyDescent="0.2">
      <c r="A268" s="9" t="s">
        <v>506</v>
      </c>
      <c r="B268" s="10" t="s">
        <v>507</v>
      </c>
      <c r="C268" s="11"/>
      <c r="D268" s="91" t="s">
        <v>102</v>
      </c>
      <c r="E268" s="91">
        <v>1</v>
      </c>
      <c r="F268" s="92">
        <v>507485</v>
      </c>
      <c r="G268" s="92">
        <v>507485</v>
      </c>
    </row>
    <row r="269" spans="1:7" ht="48" x14ac:dyDescent="0.2">
      <c r="A269" s="9" t="s">
        <v>508</v>
      </c>
      <c r="B269" s="10" t="s">
        <v>509</v>
      </c>
      <c r="C269" s="11"/>
      <c r="D269" s="91" t="s">
        <v>102</v>
      </c>
      <c r="E269" s="91">
        <v>1</v>
      </c>
      <c r="F269" s="92">
        <v>1132450</v>
      </c>
      <c r="G269" s="92">
        <v>1132450</v>
      </c>
    </row>
    <row r="270" spans="1:7" ht="48" x14ac:dyDescent="0.2">
      <c r="A270" s="9" t="s">
        <v>510</v>
      </c>
      <c r="B270" s="10" t="s">
        <v>511</v>
      </c>
      <c r="C270" s="11"/>
      <c r="D270" s="91" t="s">
        <v>102</v>
      </c>
      <c r="E270" s="91">
        <v>6</v>
      </c>
      <c r="F270" s="92">
        <v>607310</v>
      </c>
      <c r="G270" s="92">
        <v>3643860</v>
      </c>
    </row>
    <row r="271" spans="1:7" ht="48" x14ac:dyDescent="0.2">
      <c r="A271" s="9" t="s">
        <v>512</v>
      </c>
      <c r="B271" s="10" t="s">
        <v>513</v>
      </c>
      <c r="C271" s="11"/>
      <c r="D271" s="91" t="s">
        <v>102</v>
      </c>
      <c r="E271" s="91">
        <v>6</v>
      </c>
      <c r="F271" s="92">
        <v>814715</v>
      </c>
      <c r="G271" s="92">
        <v>4888290</v>
      </c>
    </row>
    <row r="272" spans="1:7" ht="48" x14ac:dyDescent="0.2">
      <c r="A272" s="9" t="s">
        <v>514</v>
      </c>
      <c r="B272" s="10" t="s">
        <v>515</v>
      </c>
      <c r="C272" s="11"/>
      <c r="D272" s="104"/>
      <c r="E272" s="104"/>
      <c r="F272" s="103"/>
      <c r="G272" s="103"/>
    </row>
    <row r="273" spans="1:7" x14ac:dyDescent="0.2">
      <c r="A273" s="13"/>
      <c r="B273" s="14"/>
      <c r="C273" s="15"/>
      <c r="D273" s="91"/>
      <c r="E273" s="91"/>
      <c r="F273" s="91"/>
      <c r="G273" s="92"/>
    </row>
    <row r="274" spans="1:7" x14ac:dyDescent="0.2">
      <c r="A274" s="3" t="s">
        <v>516</v>
      </c>
      <c r="B274" s="16" t="s">
        <v>517</v>
      </c>
      <c r="C274" s="5"/>
      <c r="D274" s="85"/>
      <c r="E274" s="85"/>
      <c r="F274" s="86"/>
      <c r="G274" s="86">
        <v>62679419</v>
      </c>
    </row>
    <row r="275" spans="1:7" ht="24" x14ac:dyDescent="0.2">
      <c r="A275" s="17" t="s">
        <v>518</v>
      </c>
      <c r="B275" s="18" t="s">
        <v>519</v>
      </c>
      <c r="C275" s="19"/>
      <c r="D275" s="91" t="s">
        <v>102</v>
      </c>
      <c r="E275" s="91">
        <v>32</v>
      </c>
      <c r="F275" s="92">
        <v>1128900</v>
      </c>
      <c r="G275" s="92">
        <v>36124800</v>
      </c>
    </row>
    <row r="276" spans="1:7" ht="24" x14ac:dyDescent="0.2">
      <c r="A276" s="9" t="s">
        <v>520</v>
      </c>
      <c r="B276" s="10" t="s">
        <v>521</v>
      </c>
      <c r="C276" s="11"/>
      <c r="D276" s="91" t="s">
        <v>102</v>
      </c>
      <c r="E276" s="91">
        <v>7</v>
      </c>
      <c r="F276" s="92">
        <v>1128900</v>
      </c>
      <c r="G276" s="92">
        <v>7902300</v>
      </c>
    </row>
    <row r="277" spans="1:7" ht="24" x14ac:dyDescent="0.2">
      <c r="A277" s="9" t="s">
        <v>522</v>
      </c>
      <c r="B277" s="10" t="s">
        <v>523</v>
      </c>
      <c r="C277" s="11"/>
      <c r="D277" s="91" t="s">
        <v>102</v>
      </c>
      <c r="E277" s="91">
        <v>3</v>
      </c>
      <c r="F277" s="92">
        <v>310000</v>
      </c>
      <c r="G277" s="92">
        <v>930000</v>
      </c>
    </row>
    <row r="278" spans="1:7" ht="24" x14ac:dyDescent="0.2">
      <c r="A278" s="17" t="s">
        <v>524</v>
      </c>
      <c r="B278" s="18" t="s">
        <v>525</v>
      </c>
      <c r="C278" s="19"/>
      <c r="D278" s="91" t="s">
        <v>102</v>
      </c>
      <c r="E278" s="91">
        <v>8</v>
      </c>
      <c r="F278" s="92">
        <v>620100</v>
      </c>
      <c r="G278" s="92">
        <v>4960800</v>
      </c>
    </row>
    <row r="279" spans="1:7" ht="24" x14ac:dyDescent="0.2">
      <c r="A279" s="9" t="s">
        <v>526</v>
      </c>
      <c r="B279" s="10" t="s">
        <v>527</v>
      </c>
      <c r="C279" s="11"/>
      <c r="D279" s="91" t="s">
        <v>102</v>
      </c>
      <c r="E279" s="91">
        <v>41</v>
      </c>
      <c r="F279" s="92">
        <v>172032</v>
      </c>
      <c r="G279" s="92">
        <v>7053312</v>
      </c>
    </row>
    <row r="280" spans="1:7" ht="24" x14ac:dyDescent="0.2">
      <c r="A280" s="17" t="s">
        <v>528</v>
      </c>
      <c r="B280" s="18" t="s">
        <v>529</v>
      </c>
      <c r="C280" s="19"/>
      <c r="D280" s="91" t="s">
        <v>102</v>
      </c>
      <c r="E280" s="91">
        <v>1</v>
      </c>
      <c r="F280" s="92">
        <v>241632</v>
      </c>
      <c r="G280" s="92">
        <v>241632</v>
      </c>
    </row>
    <row r="281" spans="1:7" ht="24" x14ac:dyDescent="0.2">
      <c r="A281" s="9" t="s">
        <v>530</v>
      </c>
      <c r="B281" s="10" t="s">
        <v>531</v>
      </c>
      <c r="C281" s="11"/>
      <c r="D281" s="91" t="s">
        <v>102</v>
      </c>
      <c r="E281" s="91">
        <v>7</v>
      </c>
      <c r="F281" s="92">
        <v>290440</v>
      </c>
      <c r="G281" s="92">
        <v>2033080</v>
      </c>
    </row>
    <row r="282" spans="1:7" ht="24" x14ac:dyDescent="0.2">
      <c r="A282" s="17" t="s">
        <v>532</v>
      </c>
      <c r="B282" s="18" t="s">
        <v>533</v>
      </c>
      <c r="C282" s="19"/>
      <c r="D282" s="91" t="s">
        <v>102</v>
      </c>
      <c r="E282" s="91">
        <v>2</v>
      </c>
      <c r="F282" s="92">
        <v>343440</v>
      </c>
      <c r="G282" s="92">
        <v>686880</v>
      </c>
    </row>
    <row r="283" spans="1:7" ht="24" x14ac:dyDescent="0.2">
      <c r="A283" s="9" t="s">
        <v>534</v>
      </c>
      <c r="B283" s="10" t="s">
        <v>535</v>
      </c>
      <c r="C283" s="11"/>
      <c r="D283" s="91" t="s">
        <v>102</v>
      </c>
      <c r="E283" s="91">
        <v>4</v>
      </c>
      <c r="F283" s="92">
        <v>20061</v>
      </c>
      <c r="G283" s="92">
        <v>80244</v>
      </c>
    </row>
    <row r="284" spans="1:7" ht="24" x14ac:dyDescent="0.2">
      <c r="A284" s="17" t="s">
        <v>536</v>
      </c>
      <c r="B284" s="18" t="s">
        <v>537</v>
      </c>
      <c r="C284" s="19"/>
      <c r="D284" s="91" t="s">
        <v>102</v>
      </c>
      <c r="E284" s="91">
        <v>10</v>
      </c>
      <c r="F284" s="92">
        <v>231869</v>
      </c>
      <c r="G284" s="92">
        <v>2318690</v>
      </c>
    </row>
    <row r="285" spans="1:7" ht="24" x14ac:dyDescent="0.2">
      <c r="A285" s="9" t="s">
        <v>538</v>
      </c>
      <c r="B285" s="10" t="s">
        <v>539</v>
      </c>
      <c r="C285" s="11"/>
      <c r="D285" s="91" t="s">
        <v>102</v>
      </c>
      <c r="E285" s="91">
        <v>1</v>
      </c>
      <c r="F285" s="92">
        <v>347681</v>
      </c>
      <c r="G285" s="92">
        <v>347681</v>
      </c>
    </row>
    <row r="286" spans="1:7" x14ac:dyDescent="0.2">
      <c r="A286" s="13"/>
      <c r="B286" s="14"/>
      <c r="C286" s="15"/>
      <c r="D286" s="91"/>
      <c r="E286" s="91"/>
      <c r="F286" s="92"/>
      <c r="G286" s="92"/>
    </row>
    <row r="287" spans="1:7" x14ac:dyDescent="0.2">
      <c r="A287" s="3" t="s">
        <v>540</v>
      </c>
      <c r="B287" s="16" t="s">
        <v>541</v>
      </c>
      <c r="C287" s="5"/>
      <c r="D287" s="94"/>
      <c r="E287" s="94"/>
      <c r="F287" s="87"/>
      <c r="G287" s="87">
        <v>54077200</v>
      </c>
    </row>
    <row r="288" spans="1:7" ht="24" x14ac:dyDescent="0.2">
      <c r="A288" s="17" t="s">
        <v>542</v>
      </c>
      <c r="B288" s="18" t="s">
        <v>543</v>
      </c>
      <c r="C288" s="19"/>
      <c r="D288" s="91" t="s">
        <v>102</v>
      </c>
      <c r="E288" s="91">
        <v>38</v>
      </c>
      <c r="F288" s="92">
        <v>221006</v>
      </c>
      <c r="G288" s="92">
        <v>8398228</v>
      </c>
    </row>
    <row r="289" spans="1:7" ht="24" x14ac:dyDescent="0.2">
      <c r="A289" s="17" t="s">
        <v>544</v>
      </c>
      <c r="B289" s="10" t="s">
        <v>545</v>
      </c>
      <c r="C289" s="11"/>
      <c r="D289" s="91" t="s">
        <v>102</v>
      </c>
      <c r="E289" s="91">
        <v>45</v>
      </c>
      <c r="F289" s="92">
        <v>209664</v>
      </c>
      <c r="G289" s="92">
        <v>9434880</v>
      </c>
    </row>
    <row r="290" spans="1:7" ht="24" x14ac:dyDescent="0.2">
      <c r="A290" s="17" t="s">
        <v>546</v>
      </c>
      <c r="B290" s="10" t="s">
        <v>547</v>
      </c>
      <c r="C290" s="11"/>
      <c r="D290" s="91" t="s">
        <v>102</v>
      </c>
      <c r="E290" s="91">
        <v>8</v>
      </c>
      <c r="F290" s="92">
        <v>242206</v>
      </c>
      <c r="G290" s="92">
        <v>1937648</v>
      </c>
    </row>
    <row r="291" spans="1:7" ht="24" x14ac:dyDescent="0.2">
      <c r="A291" s="17" t="s">
        <v>548</v>
      </c>
      <c r="B291" s="18" t="s">
        <v>549</v>
      </c>
      <c r="C291" s="19"/>
      <c r="D291" s="91" t="s">
        <v>102</v>
      </c>
      <c r="E291" s="91">
        <v>10</v>
      </c>
      <c r="F291" s="92">
        <v>140920</v>
      </c>
      <c r="G291" s="92">
        <v>1409200</v>
      </c>
    </row>
    <row r="292" spans="1:7" ht="24" x14ac:dyDescent="0.2">
      <c r="A292" s="17" t="s">
        <v>550</v>
      </c>
      <c r="B292" s="10" t="s">
        <v>551</v>
      </c>
      <c r="C292" s="11"/>
      <c r="D292" s="91" t="s">
        <v>102</v>
      </c>
      <c r="E292" s="91">
        <v>1</v>
      </c>
      <c r="F292" s="92">
        <v>20803</v>
      </c>
      <c r="G292" s="92">
        <v>20803</v>
      </c>
    </row>
    <row r="293" spans="1:7" ht="24" x14ac:dyDescent="0.2">
      <c r="A293" s="17" t="s">
        <v>552</v>
      </c>
      <c r="B293" s="10" t="s">
        <v>553</v>
      </c>
      <c r="C293" s="11"/>
      <c r="D293" s="91" t="s">
        <v>102</v>
      </c>
      <c r="E293" s="91">
        <v>7</v>
      </c>
      <c r="F293" s="92">
        <v>106428</v>
      </c>
      <c r="G293" s="92">
        <v>744996</v>
      </c>
    </row>
    <row r="294" spans="1:7" ht="24" x14ac:dyDescent="0.2">
      <c r="A294" s="17" t="s">
        <v>554</v>
      </c>
      <c r="B294" s="18" t="s">
        <v>555</v>
      </c>
      <c r="C294" s="19"/>
      <c r="D294" s="91" t="s">
        <v>102</v>
      </c>
      <c r="E294" s="91">
        <v>20</v>
      </c>
      <c r="F294" s="92">
        <v>106428</v>
      </c>
      <c r="G294" s="92">
        <v>2128560</v>
      </c>
    </row>
    <row r="295" spans="1:7" ht="24" x14ac:dyDescent="0.2">
      <c r="A295" s="17" t="s">
        <v>556</v>
      </c>
      <c r="B295" s="10" t="s">
        <v>557</v>
      </c>
      <c r="C295" s="11"/>
      <c r="D295" s="91" t="s">
        <v>102</v>
      </c>
      <c r="E295" s="91">
        <v>11</v>
      </c>
      <c r="F295" s="92">
        <v>120208</v>
      </c>
      <c r="G295" s="92">
        <v>1322288</v>
      </c>
    </row>
    <row r="296" spans="1:7" ht="24" x14ac:dyDescent="0.2">
      <c r="A296" s="17" t="s">
        <v>558</v>
      </c>
      <c r="B296" s="10" t="s">
        <v>559</v>
      </c>
      <c r="C296" s="11"/>
      <c r="D296" s="91" t="s">
        <v>102</v>
      </c>
      <c r="E296" s="91">
        <v>4</v>
      </c>
      <c r="F296" s="92">
        <v>120208</v>
      </c>
      <c r="G296" s="92">
        <v>480832</v>
      </c>
    </row>
    <row r="297" spans="1:7" ht="24" x14ac:dyDescent="0.2">
      <c r="A297" s="17" t="s">
        <v>560</v>
      </c>
      <c r="B297" s="18" t="s">
        <v>561</v>
      </c>
      <c r="C297" s="19"/>
      <c r="D297" s="91" t="s">
        <v>102</v>
      </c>
      <c r="E297" s="91">
        <v>37</v>
      </c>
      <c r="F297" s="92">
        <v>22891</v>
      </c>
      <c r="G297" s="92">
        <v>846967</v>
      </c>
    </row>
    <row r="298" spans="1:7" ht="24" x14ac:dyDescent="0.2">
      <c r="A298" s="17" t="s">
        <v>562</v>
      </c>
      <c r="B298" s="18" t="s">
        <v>563</v>
      </c>
      <c r="C298" s="19"/>
      <c r="D298" s="91" t="s">
        <v>102</v>
      </c>
      <c r="E298" s="91">
        <v>20</v>
      </c>
      <c r="F298" s="92">
        <v>29357</v>
      </c>
      <c r="G298" s="92">
        <v>587140</v>
      </c>
    </row>
    <row r="299" spans="1:7" ht="24" x14ac:dyDescent="0.2">
      <c r="A299" s="17" t="s">
        <v>564</v>
      </c>
      <c r="B299" s="18" t="s">
        <v>565</v>
      </c>
      <c r="C299" s="19"/>
      <c r="D299" s="91" t="s">
        <v>102</v>
      </c>
      <c r="E299" s="91">
        <v>33</v>
      </c>
      <c r="F299" s="92">
        <v>9455</v>
      </c>
      <c r="G299" s="92">
        <v>312015</v>
      </c>
    </row>
    <row r="300" spans="1:7" ht="36" x14ac:dyDescent="0.2">
      <c r="A300" s="17" t="s">
        <v>566</v>
      </c>
      <c r="B300" s="10" t="s">
        <v>567</v>
      </c>
      <c r="C300" s="11"/>
      <c r="D300" s="91" t="s">
        <v>568</v>
      </c>
      <c r="E300" s="91">
        <v>7</v>
      </c>
      <c r="F300" s="92">
        <v>432480</v>
      </c>
      <c r="G300" s="92">
        <v>3027360</v>
      </c>
    </row>
    <row r="301" spans="1:7" ht="36" x14ac:dyDescent="0.2">
      <c r="A301" s="17" t="s">
        <v>569</v>
      </c>
      <c r="B301" s="18" t="s">
        <v>570</v>
      </c>
      <c r="C301" s="19"/>
      <c r="D301" s="91" t="s">
        <v>568</v>
      </c>
      <c r="E301" s="91">
        <v>2</v>
      </c>
      <c r="F301" s="92">
        <v>356160</v>
      </c>
      <c r="G301" s="92">
        <v>712320</v>
      </c>
    </row>
    <row r="302" spans="1:7" ht="24" x14ac:dyDescent="0.2">
      <c r="A302" s="17" t="s">
        <v>571</v>
      </c>
      <c r="B302" s="18" t="s">
        <v>572</v>
      </c>
      <c r="C302" s="19"/>
      <c r="D302" s="91" t="s">
        <v>102</v>
      </c>
      <c r="E302" s="91">
        <v>37</v>
      </c>
      <c r="F302" s="92">
        <v>166750</v>
      </c>
      <c r="G302" s="92">
        <v>6169750</v>
      </c>
    </row>
    <row r="303" spans="1:7" ht="24" x14ac:dyDescent="0.2">
      <c r="A303" s="17" t="s">
        <v>573</v>
      </c>
      <c r="B303" s="18" t="s">
        <v>574</v>
      </c>
      <c r="C303" s="19"/>
      <c r="D303" s="91" t="s">
        <v>102</v>
      </c>
      <c r="E303" s="91">
        <v>11</v>
      </c>
      <c r="F303" s="92">
        <v>1023961</v>
      </c>
      <c r="G303" s="92">
        <v>11263571</v>
      </c>
    </row>
    <row r="304" spans="1:7" ht="24" x14ac:dyDescent="0.2">
      <c r="A304" s="17" t="s">
        <v>575</v>
      </c>
      <c r="B304" s="18" t="s">
        <v>576</v>
      </c>
      <c r="C304" s="19"/>
      <c r="D304" s="91" t="s">
        <v>102</v>
      </c>
      <c r="E304" s="91">
        <v>22</v>
      </c>
      <c r="F304" s="92">
        <v>170661</v>
      </c>
      <c r="G304" s="92">
        <v>3754542</v>
      </c>
    </row>
    <row r="305" spans="1:7" ht="24" x14ac:dyDescent="0.2">
      <c r="A305" s="17" t="s">
        <v>577</v>
      </c>
      <c r="B305" s="18" t="s">
        <v>578</v>
      </c>
      <c r="C305" s="19"/>
      <c r="D305" s="91" t="s">
        <v>102</v>
      </c>
      <c r="E305" s="91">
        <v>50</v>
      </c>
      <c r="F305" s="92">
        <v>18125</v>
      </c>
      <c r="G305" s="92">
        <v>906250</v>
      </c>
    </row>
    <row r="306" spans="1:7" ht="24" x14ac:dyDescent="0.2">
      <c r="A306" s="17" t="s">
        <v>579</v>
      </c>
      <c r="B306" s="18" t="s">
        <v>580</v>
      </c>
      <c r="C306" s="19"/>
      <c r="D306" s="91" t="s">
        <v>102</v>
      </c>
      <c r="E306" s="91">
        <v>22</v>
      </c>
      <c r="F306" s="92">
        <v>28175</v>
      </c>
      <c r="G306" s="92">
        <v>619850</v>
      </c>
    </row>
    <row r="307" spans="1:7" x14ac:dyDescent="0.2">
      <c r="A307" s="13"/>
      <c r="B307" s="14"/>
      <c r="C307" s="15"/>
      <c r="D307" s="91"/>
      <c r="E307" s="91"/>
      <c r="F307" s="92"/>
      <c r="G307" s="92"/>
    </row>
    <row r="308" spans="1:7" x14ac:dyDescent="0.2">
      <c r="A308" s="27" t="s">
        <v>581</v>
      </c>
      <c r="B308" s="28" t="s">
        <v>582</v>
      </c>
      <c r="C308" s="29"/>
      <c r="D308" s="94"/>
      <c r="E308" s="94"/>
      <c r="F308" s="87"/>
      <c r="G308" s="87">
        <v>445830630</v>
      </c>
    </row>
    <row r="309" spans="1:7" ht="72" x14ac:dyDescent="0.2">
      <c r="A309" s="17" t="s">
        <v>583</v>
      </c>
      <c r="B309" s="18" t="s">
        <v>584</v>
      </c>
      <c r="C309" s="19"/>
      <c r="D309" s="91" t="s">
        <v>119</v>
      </c>
      <c r="E309" s="91">
        <v>15</v>
      </c>
      <c r="F309" s="92">
        <v>97440</v>
      </c>
      <c r="G309" s="92">
        <v>1461600</v>
      </c>
    </row>
    <row r="310" spans="1:7" ht="96" x14ac:dyDescent="0.2">
      <c r="A310" s="17" t="s">
        <v>585</v>
      </c>
      <c r="B310" s="18" t="s">
        <v>586</v>
      </c>
      <c r="C310" s="19"/>
      <c r="D310" s="91" t="s">
        <v>119</v>
      </c>
      <c r="E310" s="91">
        <v>48</v>
      </c>
      <c r="F310" s="92">
        <v>219240</v>
      </c>
      <c r="G310" s="92">
        <v>10523520</v>
      </c>
    </row>
    <row r="311" spans="1:7" ht="96" x14ac:dyDescent="0.2">
      <c r="A311" s="17" t="s">
        <v>587</v>
      </c>
      <c r="B311" s="18" t="s">
        <v>588</v>
      </c>
      <c r="C311" s="19"/>
      <c r="D311" s="91" t="s">
        <v>119</v>
      </c>
      <c r="E311" s="91">
        <v>15</v>
      </c>
      <c r="F311" s="92">
        <v>219240</v>
      </c>
      <c r="G311" s="92">
        <v>3288600</v>
      </c>
    </row>
    <row r="312" spans="1:7" ht="48" x14ac:dyDescent="0.2">
      <c r="A312" s="17" t="s">
        <v>589</v>
      </c>
      <c r="B312" s="18" t="s">
        <v>590</v>
      </c>
      <c r="C312" s="19"/>
      <c r="D312" s="91" t="s">
        <v>119</v>
      </c>
      <c r="E312" s="91">
        <v>24</v>
      </c>
      <c r="F312" s="92">
        <v>121800</v>
      </c>
      <c r="G312" s="92">
        <v>2923200</v>
      </c>
    </row>
    <row r="313" spans="1:7" ht="60" x14ac:dyDescent="0.2">
      <c r="A313" s="17" t="s">
        <v>591</v>
      </c>
      <c r="B313" s="18" t="s">
        <v>592</v>
      </c>
      <c r="C313" s="19"/>
      <c r="D313" s="91" t="s">
        <v>119</v>
      </c>
      <c r="E313" s="91">
        <v>6</v>
      </c>
      <c r="F313" s="92">
        <v>146160</v>
      </c>
      <c r="G313" s="92">
        <v>876960</v>
      </c>
    </row>
    <row r="314" spans="1:7" ht="60" x14ac:dyDescent="0.2">
      <c r="A314" s="17" t="s">
        <v>593</v>
      </c>
      <c r="B314" s="18" t="s">
        <v>594</v>
      </c>
      <c r="C314" s="19"/>
      <c r="D314" s="91" t="s">
        <v>119</v>
      </c>
      <c r="E314" s="91">
        <v>14</v>
      </c>
      <c r="F314" s="92">
        <v>548100</v>
      </c>
      <c r="G314" s="92">
        <v>7673400</v>
      </c>
    </row>
    <row r="315" spans="1:7" ht="72" x14ac:dyDescent="0.2">
      <c r="A315" s="17" t="s">
        <v>595</v>
      </c>
      <c r="B315" s="18" t="s">
        <v>596</v>
      </c>
      <c r="C315" s="19"/>
      <c r="D315" s="91" t="s">
        <v>119</v>
      </c>
      <c r="E315" s="91">
        <v>8</v>
      </c>
      <c r="F315" s="92">
        <v>280140</v>
      </c>
      <c r="G315" s="92">
        <v>2241120</v>
      </c>
    </row>
    <row r="316" spans="1:7" ht="72" x14ac:dyDescent="0.2">
      <c r="A316" s="17" t="s">
        <v>597</v>
      </c>
      <c r="B316" s="18" t="s">
        <v>598</v>
      </c>
      <c r="C316" s="19"/>
      <c r="D316" s="91" t="s">
        <v>119</v>
      </c>
      <c r="E316" s="91">
        <v>14</v>
      </c>
      <c r="F316" s="92">
        <v>280140</v>
      </c>
      <c r="G316" s="92">
        <v>3921960</v>
      </c>
    </row>
    <row r="317" spans="1:7" ht="84" x14ac:dyDescent="0.2">
      <c r="A317" s="17" t="s">
        <v>599</v>
      </c>
      <c r="B317" s="18" t="s">
        <v>600</v>
      </c>
      <c r="C317" s="19"/>
      <c r="D317" s="91" t="s">
        <v>119</v>
      </c>
      <c r="E317" s="91">
        <v>48</v>
      </c>
      <c r="F317" s="92">
        <v>584640</v>
      </c>
      <c r="G317" s="92">
        <v>28062720</v>
      </c>
    </row>
    <row r="318" spans="1:7" ht="84" x14ac:dyDescent="0.2">
      <c r="A318" s="17" t="s">
        <v>601</v>
      </c>
      <c r="B318" s="18" t="s">
        <v>602</v>
      </c>
      <c r="C318" s="19"/>
      <c r="D318" s="91" t="s">
        <v>119</v>
      </c>
      <c r="E318" s="91">
        <v>10</v>
      </c>
      <c r="F318" s="92">
        <v>730800</v>
      </c>
      <c r="G318" s="92">
        <v>7308000</v>
      </c>
    </row>
    <row r="319" spans="1:7" ht="84" x14ac:dyDescent="0.2">
      <c r="A319" s="17" t="s">
        <v>603</v>
      </c>
      <c r="B319" s="18" t="s">
        <v>604</v>
      </c>
      <c r="C319" s="19"/>
      <c r="D319" s="91" t="s">
        <v>119</v>
      </c>
      <c r="E319" s="91">
        <v>8</v>
      </c>
      <c r="F319" s="92">
        <v>365400</v>
      </c>
      <c r="G319" s="92">
        <v>2923200</v>
      </c>
    </row>
    <row r="320" spans="1:7" ht="72" x14ac:dyDescent="0.2">
      <c r="A320" s="17" t="s">
        <v>605</v>
      </c>
      <c r="B320" s="18" t="s">
        <v>606</v>
      </c>
      <c r="C320" s="19"/>
      <c r="D320" s="91" t="s">
        <v>163</v>
      </c>
      <c r="E320" s="91">
        <v>50</v>
      </c>
      <c r="F320" s="92">
        <v>219240</v>
      </c>
      <c r="G320" s="92">
        <v>10962000</v>
      </c>
    </row>
    <row r="321" spans="1:7" ht="60" x14ac:dyDescent="0.2">
      <c r="A321" s="17" t="s">
        <v>607</v>
      </c>
      <c r="B321" s="18" t="s">
        <v>608</v>
      </c>
      <c r="C321" s="19"/>
      <c r="D321" s="91" t="s">
        <v>119</v>
      </c>
      <c r="E321" s="91">
        <v>66</v>
      </c>
      <c r="F321" s="92">
        <v>487200</v>
      </c>
      <c r="G321" s="92">
        <v>32155200</v>
      </c>
    </row>
    <row r="322" spans="1:7" ht="72" x14ac:dyDescent="0.2">
      <c r="A322" s="17" t="s">
        <v>609</v>
      </c>
      <c r="B322" s="18" t="s">
        <v>610</v>
      </c>
      <c r="C322" s="19"/>
      <c r="D322" s="91" t="s">
        <v>119</v>
      </c>
      <c r="E322" s="91">
        <v>17</v>
      </c>
      <c r="F322" s="92">
        <v>91350</v>
      </c>
      <c r="G322" s="92">
        <v>1552950</v>
      </c>
    </row>
    <row r="323" spans="1:7" ht="72" x14ac:dyDescent="0.2">
      <c r="A323" s="17" t="s">
        <v>611</v>
      </c>
      <c r="B323" s="18" t="s">
        <v>612</v>
      </c>
      <c r="C323" s="19"/>
      <c r="D323" s="91" t="s">
        <v>119</v>
      </c>
      <c r="E323" s="91">
        <v>24</v>
      </c>
      <c r="F323" s="92">
        <v>109620</v>
      </c>
      <c r="G323" s="92">
        <v>2630880</v>
      </c>
    </row>
    <row r="324" spans="1:7" ht="72" x14ac:dyDescent="0.2">
      <c r="A324" s="17" t="s">
        <v>613</v>
      </c>
      <c r="B324" s="18" t="s">
        <v>614</v>
      </c>
      <c r="C324" s="19"/>
      <c r="D324" s="91" t="s">
        <v>119</v>
      </c>
      <c r="E324" s="91">
        <v>9</v>
      </c>
      <c r="F324" s="92">
        <v>341040</v>
      </c>
      <c r="G324" s="92">
        <v>3069360</v>
      </c>
    </row>
    <row r="325" spans="1:7" ht="72" x14ac:dyDescent="0.2">
      <c r="A325" s="17" t="s">
        <v>615</v>
      </c>
      <c r="B325" s="18" t="s">
        <v>616</v>
      </c>
      <c r="C325" s="19"/>
      <c r="D325" s="91" t="s">
        <v>119</v>
      </c>
      <c r="E325" s="91">
        <v>9</v>
      </c>
      <c r="F325" s="92">
        <v>584640</v>
      </c>
      <c r="G325" s="92">
        <v>5261760</v>
      </c>
    </row>
    <row r="326" spans="1:7" ht="84" x14ac:dyDescent="0.2">
      <c r="A326" s="17" t="s">
        <v>617</v>
      </c>
      <c r="B326" s="18" t="s">
        <v>618</v>
      </c>
      <c r="C326" s="19"/>
      <c r="D326" s="91" t="s">
        <v>119</v>
      </c>
      <c r="E326" s="91">
        <v>12</v>
      </c>
      <c r="F326" s="92">
        <v>730800</v>
      </c>
      <c r="G326" s="92">
        <v>8769600</v>
      </c>
    </row>
    <row r="327" spans="1:7" ht="84" x14ac:dyDescent="0.2">
      <c r="A327" s="17" t="s">
        <v>619</v>
      </c>
      <c r="B327" s="18" t="s">
        <v>620</v>
      </c>
      <c r="C327" s="19"/>
      <c r="D327" s="91" t="s">
        <v>119</v>
      </c>
      <c r="E327" s="91">
        <v>12</v>
      </c>
      <c r="F327" s="92">
        <v>730800</v>
      </c>
      <c r="G327" s="92">
        <v>8769600</v>
      </c>
    </row>
    <row r="328" spans="1:7" ht="96" x14ac:dyDescent="0.2">
      <c r="A328" s="17" t="s">
        <v>621</v>
      </c>
      <c r="B328" s="18" t="s">
        <v>622</v>
      </c>
      <c r="C328" s="19"/>
      <c r="D328" s="91" t="s">
        <v>119</v>
      </c>
      <c r="E328" s="91">
        <v>18</v>
      </c>
      <c r="F328" s="92">
        <v>694260</v>
      </c>
      <c r="G328" s="92">
        <v>12496680</v>
      </c>
    </row>
    <row r="329" spans="1:7" ht="96" x14ac:dyDescent="0.2">
      <c r="A329" s="17" t="s">
        <v>623</v>
      </c>
      <c r="B329" s="18" t="s">
        <v>624</v>
      </c>
      <c r="C329" s="19"/>
      <c r="D329" s="91" t="s">
        <v>119</v>
      </c>
      <c r="E329" s="91">
        <v>16</v>
      </c>
      <c r="F329" s="92">
        <v>694260</v>
      </c>
      <c r="G329" s="92">
        <v>11108160</v>
      </c>
    </row>
    <row r="330" spans="1:7" ht="72" x14ac:dyDescent="0.2">
      <c r="A330" s="17" t="s">
        <v>625</v>
      </c>
      <c r="B330" s="18" t="s">
        <v>626</v>
      </c>
      <c r="C330" s="19"/>
      <c r="D330" s="91" t="s">
        <v>119</v>
      </c>
      <c r="E330" s="91">
        <v>5</v>
      </c>
      <c r="F330" s="92">
        <v>487200</v>
      </c>
      <c r="G330" s="92">
        <v>2436000</v>
      </c>
    </row>
    <row r="331" spans="1:7" ht="84" x14ac:dyDescent="0.2">
      <c r="A331" s="17" t="s">
        <v>627</v>
      </c>
      <c r="B331" s="18" t="s">
        <v>628</v>
      </c>
      <c r="C331" s="19"/>
      <c r="D331" s="91" t="s">
        <v>119</v>
      </c>
      <c r="E331" s="91">
        <v>167</v>
      </c>
      <c r="F331" s="92">
        <v>243600</v>
      </c>
      <c r="G331" s="92">
        <v>40681200</v>
      </c>
    </row>
    <row r="332" spans="1:7" ht="60" x14ac:dyDescent="0.2">
      <c r="A332" s="17" t="s">
        <v>629</v>
      </c>
      <c r="B332" s="18" t="s">
        <v>630</v>
      </c>
      <c r="C332" s="19"/>
      <c r="D332" s="91" t="s">
        <v>119</v>
      </c>
      <c r="E332" s="91">
        <v>15</v>
      </c>
      <c r="F332" s="92">
        <v>365400</v>
      </c>
      <c r="G332" s="92">
        <v>5481000</v>
      </c>
    </row>
    <row r="333" spans="1:7" ht="72" x14ac:dyDescent="0.2">
      <c r="A333" s="17" t="s">
        <v>631</v>
      </c>
      <c r="B333" s="18" t="s">
        <v>632</v>
      </c>
      <c r="C333" s="19"/>
      <c r="D333" s="91" t="s">
        <v>119</v>
      </c>
      <c r="E333" s="91">
        <v>36</v>
      </c>
      <c r="F333" s="92">
        <v>2679600</v>
      </c>
      <c r="G333" s="92">
        <v>96465600</v>
      </c>
    </row>
    <row r="334" spans="1:7" ht="72" x14ac:dyDescent="0.2">
      <c r="A334" s="17" t="s">
        <v>633</v>
      </c>
      <c r="B334" s="18" t="s">
        <v>634</v>
      </c>
      <c r="C334" s="19"/>
      <c r="D334" s="91" t="s">
        <v>119</v>
      </c>
      <c r="E334" s="91">
        <v>36</v>
      </c>
      <c r="F334" s="92">
        <v>3532200</v>
      </c>
      <c r="G334" s="92">
        <v>127159200</v>
      </c>
    </row>
    <row r="335" spans="1:7" ht="72" x14ac:dyDescent="0.2">
      <c r="A335" s="17" t="s">
        <v>635</v>
      </c>
      <c r="B335" s="18" t="s">
        <v>636</v>
      </c>
      <c r="C335" s="19"/>
      <c r="D335" s="91" t="s">
        <v>119</v>
      </c>
      <c r="E335" s="91">
        <v>13</v>
      </c>
      <c r="F335" s="92">
        <v>255780</v>
      </c>
      <c r="G335" s="92">
        <v>3325140</v>
      </c>
    </row>
    <row r="336" spans="1:7" ht="72" x14ac:dyDescent="0.2">
      <c r="A336" s="17" t="s">
        <v>637</v>
      </c>
      <c r="B336" s="18" t="s">
        <v>638</v>
      </c>
      <c r="C336" s="19"/>
      <c r="D336" s="91" t="s">
        <v>119</v>
      </c>
      <c r="E336" s="91">
        <v>6</v>
      </c>
      <c r="F336" s="92">
        <v>255780</v>
      </c>
      <c r="G336" s="92">
        <v>1534680</v>
      </c>
    </row>
    <row r="337" spans="1:7" ht="60" x14ac:dyDescent="0.2">
      <c r="A337" s="17" t="s">
        <v>639</v>
      </c>
      <c r="B337" s="18" t="s">
        <v>640</v>
      </c>
      <c r="C337" s="19"/>
      <c r="D337" s="91" t="s">
        <v>119</v>
      </c>
      <c r="E337" s="91">
        <v>3</v>
      </c>
      <c r="F337" s="92">
        <v>255780</v>
      </c>
      <c r="G337" s="92">
        <v>767340</v>
      </c>
    </row>
    <row r="338" spans="1:7" x14ac:dyDescent="0.2">
      <c r="A338" s="13"/>
      <c r="B338" s="14"/>
      <c r="C338" s="15"/>
      <c r="D338" s="91"/>
      <c r="E338" s="91"/>
      <c r="F338" s="92"/>
      <c r="G338" s="92"/>
    </row>
    <row r="339" spans="1:7" x14ac:dyDescent="0.2">
      <c r="A339" s="3" t="s">
        <v>641</v>
      </c>
      <c r="B339" s="16" t="s">
        <v>642</v>
      </c>
      <c r="C339" s="5"/>
      <c r="D339" s="85"/>
      <c r="E339" s="85"/>
      <c r="F339" s="86"/>
      <c r="G339" s="86">
        <v>57601748.090000004</v>
      </c>
    </row>
    <row r="340" spans="1:7" ht="24" x14ac:dyDescent="0.2">
      <c r="A340" s="17" t="s">
        <v>643</v>
      </c>
      <c r="B340" s="18" t="s">
        <v>644</v>
      </c>
      <c r="C340" s="19"/>
      <c r="D340" s="91" t="s">
        <v>13</v>
      </c>
      <c r="E340" s="91">
        <v>4202.6099999999997</v>
      </c>
      <c r="F340" s="92">
        <v>9737</v>
      </c>
      <c r="G340" s="92">
        <v>40920813.57</v>
      </c>
    </row>
    <row r="341" spans="1:7" ht="24" x14ac:dyDescent="0.2">
      <c r="A341" s="17" t="s">
        <v>645</v>
      </c>
      <c r="B341" s="18" t="s">
        <v>646</v>
      </c>
      <c r="C341" s="19"/>
      <c r="D341" s="91" t="s">
        <v>16</v>
      </c>
      <c r="E341" s="91">
        <v>663.2</v>
      </c>
      <c r="F341" s="92">
        <v>5895</v>
      </c>
      <c r="G341" s="92">
        <v>3909564</v>
      </c>
    </row>
    <row r="342" spans="1:7" ht="24" x14ac:dyDescent="0.2">
      <c r="A342" s="17" t="s">
        <v>647</v>
      </c>
      <c r="B342" s="18" t="s">
        <v>648</v>
      </c>
      <c r="C342" s="19"/>
      <c r="D342" s="91" t="s">
        <v>13</v>
      </c>
      <c r="E342" s="91">
        <v>1242.8</v>
      </c>
      <c r="F342" s="92">
        <v>9262</v>
      </c>
      <c r="G342" s="92">
        <v>11510813.6</v>
      </c>
    </row>
    <row r="343" spans="1:7" ht="24" x14ac:dyDescent="0.2">
      <c r="A343" s="17" t="s">
        <v>649</v>
      </c>
      <c r="B343" s="18" t="s">
        <v>650</v>
      </c>
      <c r="C343" s="19"/>
      <c r="D343" s="91" t="s">
        <v>13</v>
      </c>
      <c r="E343" s="91">
        <v>176.19</v>
      </c>
      <c r="F343" s="92">
        <v>6428</v>
      </c>
      <c r="G343" s="92">
        <v>1132549.32</v>
      </c>
    </row>
    <row r="344" spans="1:7" ht="24" x14ac:dyDescent="0.2">
      <c r="A344" s="17" t="s">
        <v>651</v>
      </c>
      <c r="B344" s="18" t="s">
        <v>652</v>
      </c>
      <c r="C344" s="19"/>
      <c r="D344" s="91" t="s">
        <v>16</v>
      </c>
      <c r="E344" s="91">
        <v>34.299999999999997</v>
      </c>
      <c r="F344" s="92">
        <v>3732</v>
      </c>
      <c r="G344" s="92">
        <v>128007.6</v>
      </c>
    </row>
    <row r="345" spans="1:7" x14ac:dyDescent="0.2">
      <c r="A345" s="13"/>
      <c r="B345" s="14"/>
      <c r="C345" s="15"/>
      <c r="D345" s="91"/>
      <c r="E345" s="91"/>
      <c r="F345" s="92"/>
      <c r="G345" s="92"/>
    </row>
    <row r="346" spans="1:7" x14ac:dyDescent="0.2">
      <c r="A346" s="3" t="s">
        <v>653</v>
      </c>
      <c r="B346" s="16" t="s">
        <v>654</v>
      </c>
      <c r="C346" s="5"/>
      <c r="D346" s="94"/>
      <c r="E346" s="94"/>
      <c r="F346" s="87"/>
      <c r="G346" s="87">
        <v>2508442</v>
      </c>
    </row>
    <row r="347" spans="1:7" ht="24" x14ac:dyDescent="0.2">
      <c r="A347" s="17" t="s">
        <v>655</v>
      </c>
      <c r="B347" s="18" t="s">
        <v>656</v>
      </c>
      <c r="C347" s="19"/>
      <c r="D347" s="91" t="s">
        <v>13</v>
      </c>
      <c r="E347" s="91">
        <v>44.31</v>
      </c>
      <c r="F347" s="92">
        <v>56608</v>
      </c>
      <c r="G347" s="92">
        <v>2508442</v>
      </c>
    </row>
    <row r="348" spans="1:7" x14ac:dyDescent="0.2">
      <c r="A348" s="13"/>
      <c r="B348" s="14"/>
      <c r="C348" s="15"/>
      <c r="D348" s="91"/>
      <c r="E348" s="91"/>
      <c r="F348" s="92"/>
      <c r="G348" s="92"/>
    </row>
    <row r="349" spans="1:7" x14ac:dyDescent="0.2">
      <c r="A349" s="27" t="s">
        <v>657</v>
      </c>
      <c r="B349" s="28" t="s">
        <v>658</v>
      </c>
      <c r="C349" s="29"/>
      <c r="D349" s="94"/>
      <c r="E349" s="94"/>
      <c r="F349" s="87"/>
      <c r="G349" s="87">
        <v>209033409</v>
      </c>
    </row>
    <row r="350" spans="1:7" x14ac:dyDescent="0.2">
      <c r="A350" s="30" t="s">
        <v>659</v>
      </c>
      <c r="B350" s="31" t="s">
        <v>660</v>
      </c>
      <c r="C350" s="32"/>
      <c r="D350" s="88"/>
      <c r="E350" s="88"/>
      <c r="F350" s="89"/>
      <c r="G350" s="90">
        <v>1975986</v>
      </c>
    </row>
    <row r="351" spans="1:7" ht="24" x14ac:dyDescent="0.2">
      <c r="A351" s="33" t="s">
        <v>661</v>
      </c>
      <c r="B351" s="34" t="s">
        <v>662</v>
      </c>
      <c r="C351" s="15"/>
      <c r="D351" s="91" t="s">
        <v>119</v>
      </c>
      <c r="E351" s="91">
        <v>1</v>
      </c>
      <c r="F351" s="92">
        <v>138295</v>
      </c>
      <c r="G351" s="92">
        <v>138295</v>
      </c>
    </row>
    <row r="352" spans="1:7" ht="24" x14ac:dyDescent="0.2">
      <c r="A352" s="33" t="s">
        <v>663</v>
      </c>
      <c r="B352" s="34" t="s">
        <v>664</v>
      </c>
      <c r="C352" s="15" t="s">
        <v>665</v>
      </c>
      <c r="D352" s="91" t="s">
        <v>163</v>
      </c>
      <c r="E352" s="91">
        <v>67</v>
      </c>
      <c r="F352" s="92">
        <v>8107</v>
      </c>
      <c r="G352" s="92">
        <v>543169</v>
      </c>
    </row>
    <row r="353" spans="1:7" ht="24" x14ac:dyDescent="0.2">
      <c r="A353" s="33" t="s">
        <v>666</v>
      </c>
      <c r="B353" s="34" t="s">
        <v>667</v>
      </c>
      <c r="C353" s="15" t="s">
        <v>665</v>
      </c>
      <c r="D353" s="91" t="s">
        <v>119</v>
      </c>
      <c r="E353" s="91">
        <v>14</v>
      </c>
      <c r="F353" s="92">
        <v>5163</v>
      </c>
      <c r="G353" s="92">
        <v>72282</v>
      </c>
    </row>
    <row r="354" spans="1:7" ht="24" x14ac:dyDescent="0.2">
      <c r="A354" s="33" t="s">
        <v>668</v>
      </c>
      <c r="B354" s="34" t="s">
        <v>669</v>
      </c>
      <c r="C354" s="15" t="s">
        <v>665</v>
      </c>
      <c r="D354" s="91" t="s">
        <v>163</v>
      </c>
      <c r="E354" s="91">
        <v>3</v>
      </c>
      <c r="F354" s="92">
        <v>23592</v>
      </c>
      <c r="G354" s="92">
        <v>70776</v>
      </c>
    </row>
    <row r="355" spans="1:7" ht="24" x14ac:dyDescent="0.2">
      <c r="A355" s="33" t="s">
        <v>670</v>
      </c>
      <c r="B355" s="34" t="s">
        <v>671</v>
      </c>
      <c r="C355" s="15" t="s">
        <v>665</v>
      </c>
      <c r="D355" s="91" t="s">
        <v>119</v>
      </c>
      <c r="E355" s="91">
        <v>4</v>
      </c>
      <c r="F355" s="92">
        <v>5572</v>
      </c>
      <c r="G355" s="92">
        <v>22288</v>
      </c>
    </row>
    <row r="356" spans="1:7" ht="24" x14ac:dyDescent="0.2">
      <c r="A356" s="33" t="s">
        <v>672</v>
      </c>
      <c r="B356" s="34" t="s">
        <v>673</v>
      </c>
      <c r="C356" s="15" t="s">
        <v>665</v>
      </c>
      <c r="D356" s="91" t="s">
        <v>119</v>
      </c>
      <c r="E356" s="91">
        <v>1</v>
      </c>
      <c r="F356" s="92">
        <v>67600</v>
      </c>
      <c r="G356" s="92">
        <v>67600</v>
      </c>
    </row>
    <row r="357" spans="1:7" ht="24" x14ac:dyDescent="0.2">
      <c r="A357" s="33" t="s">
        <v>674</v>
      </c>
      <c r="B357" s="34" t="s">
        <v>675</v>
      </c>
      <c r="C357" s="15" t="s">
        <v>665</v>
      </c>
      <c r="D357" s="91" t="s">
        <v>119</v>
      </c>
      <c r="E357" s="91">
        <v>4</v>
      </c>
      <c r="F357" s="92">
        <v>63968</v>
      </c>
      <c r="G357" s="92">
        <v>255872</v>
      </c>
    </row>
    <row r="358" spans="1:7" ht="24" x14ac:dyDescent="0.2">
      <c r="A358" s="33" t="s">
        <v>676</v>
      </c>
      <c r="B358" s="34" t="s">
        <v>677</v>
      </c>
      <c r="C358" s="15" t="s">
        <v>665</v>
      </c>
      <c r="D358" s="91" t="s">
        <v>119</v>
      </c>
      <c r="E358" s="91">
        <v>1</v>
      </c>
      <c r="F358" s="92">
        <v>63968</v>
      </c>
      <c r="G358" s="92">
        <v>63968</v>
      </c>
    </row>
    <row r="359" spans="1:7" ht="24" x14ac:dyDescent="0.2">
      <c r="A359" s="33" t="s">
        <v>678</v>
      </c>
      <c r="B359" s="34" t="s">
        <v>679</v>
      </c>
      <c r="C359" s="15" t="s">
        <v>665</v>
      </c>
      <c r="D359" s="91" t="s">
        <v>119</v>
      </c>
      <c r="E359" s="91">
        <v>1</v>
      </c>
      <c r="F359" s="92">
        <v>68247</v>
      </c>
      <c r="G359" s="92">
        <v>68247</v>
      </c>
    </row>
    <row r="360" spans="1:7" ht="24" x14ac:dyDescent="0.2">
      <c r="A360" s="33" t="s">
        <v>680</v>
      </c>
      <c r="B360" s="34" t="s">
        <v>681</v>
      </c>
      <c r="C360" s="15" t="s">
        <v>682</v>
      </c>
      <c r="D360" s="91" t="s">
        <v>119</v>
      </c>
      <c r="E360" s="91">
        <v>1</v>
      </c>
      <c r="F360" s="92">
        <v>59756</v>
      </c>
      <c r="G360" s="92">
        <v>59756</v>
      </c>
    </row>
    <row r="361" spans="1:7" ht="24" x14ac:dyDescent="0.2">
      <c r="A361" s="33" t="s">
        <v>683</v>
      </c>
      <c r="B361" s="34" t="s">
        <v>684</v>
      </c>
      <c r="C361" s="15" t="s">
        <v>665</v>
      </c>
      <c r="D361" s="91" t="s">
        <v>119</v>
      </c>
      <c r="E361" s="91">
        <v>1</v>
      </c>
      <c r="F361" s="92">
        <v>417822</v>
      </c>
      <c r="G361" s="92">
        <v>417822</v>
      </c>
    </row>
    <row r="362" spans="1:7" ht="24" x14ac:dyDescent="0.2">
      <c r="A362" s="33" t="s">
        <v>685</v>
      </c>
      <c r="B362" s="34" t="s">
        <v>686</v>
      </c>
      <c r="C362" s="15" t="s">
        <v>665</v>
      </c>
      <c r="D362" s="91" t="s">
        <v>119</v>
      </c>
      <c r="E362" s="91">
        <v>1</v>
      </c>
      <c r="F362" s="92">
        <v>195911</v>
      </c>
      <c r="G362" s="92">
        <v>195911</v>
      </c>
    </row>
    <row r="363" spans="1:7" x14ac:dyDescent="0.2">
      <c r="A363" s="30" t="s">
        <v>687</v>
      </c>
      <c r="B363" s="31" t="s">
        <v>688</v>
      </c>
      <c r="C363" s="35"/>
      <c r="D363" s="88"/>
      <c r="E363" s="88"/>
      <c r="F363" s="89"/>
      <c r="G363" s="90">
        <v>14974162</v>
      </c>
    </row>
    <row r="364" spans="1:7" ht="24" x14ac:dyDescent="0.2">
      <c r="A364" s="33" t="s">
        <v>689</v>
      </c>
      <c r="B364" s="34" t="s">
        <v>669</v>
      </c>
      <c r="C364" s="15" t="s">
        <v>690</v>
      </c>
      <c r="D364" s="91" t="s">
        <v>163</v>
      </c>
      <c r="E364" s="91">
        <v>23</v>
      </c>
      <c r="F364" s="92">
        <v>94742</v>
      </c>
      <c r="G364" s="92">
        <v>2179066</v>
      </c>
    </row>
    <row r="365" spans="1:7" ht="24" x14ac:dyDescent="0.2">
      <c r="A365" s="33" t="s">
        <v>691</v>
      </c>
      <c r="B365" s="34" t="s">
        <v>671</v>
      </c>
      <c r="C365" s="15" t="s">
        <v>690</v>
      </c>
      <c r="D365" s="91" t="s">
        <v>119</v>
      </c>
      <c r="E365" s="91">
        <v>14</v>
      </c>
      <c r="F365" s="92">
        <v>36104</v>
      </c>
      <c r="G365" s="92">
        <v>505456</v>
      </c>
    </row>
    <row r="366" spans="1:7" ht="24" x14ac:dyDescent="0.2">
      <c r="A366" s="33" t="s">
        <v>692</v>
      </c>
      <c r="B366" s="34" t="s">
        <v>669</v>
      </c>
      <c r="C366" s="15" t="s">
        <v>693</v>
      </c>
      <c r="D366" s="91" t="s">
        <v>163</v>
      </c>
      <c r="E366" s="91">
        <v>14</v>
      </c>
      <c r="F366" s="92">
        <v>79765</v>
      </c>
      <c r="G366" s="92">
        <v>1116710</v>
      </c>
    </row>
    <row r="367" spans="1:7" ht="24" x14ac:dyDescent="0.2">
      <c r="A367" s="33" t="s">
        <v>694</v>
      </c>
      <c r="B367" s="34" t="s">
        <v>671</v>
      </c>
      <c r="C367" s="15" t="s">
        <v>693</v>
      </c>
      <c r="D367" s="91" t="s">
        <v>119</v>
      </c>
      <c r="E367" s="91">
        <v>18</v>
      </c>
      <c r="F367" s="92">
        <v>20597</v>
      </c>
      <c r="G367" s="92">
        <v>370746</v>
      </c>
    </row>
    <row r="368" spans="1:7" ht="24" x14ac:dyDescent="0.2">
      <c r="A368" s="33" t="s">
        <v>695</v>
      </c>
      <c r="B368" s="34" t="s">
        <v>669</v>
      </c>
      <c r="C368" s="15" t="s">
        <v>696</v>
      </c>
      <c r="D368" s="91" t="s">
        <v>163</v>
      </c>
      <c r="E368" s="91">
        <v>14</v>
      </c>
      <c r="F368" s="92">
        <v>37331</v>
      </c>
      <c r="G368" s="92">
        <v>522634</v>
      </c>
    </row>
    <row r="369" spans="1:7" ht="24" x14ac:dyDescent="0.2">
      <c r="A369" s="33" t="s">
        <v>697</v>
      </c>
      <c r="B369" s="34" t="s">
        <v>671</v>
      </c>
      <c r="C369" s="15" t="s">
        <v>696</v>
      </c>
      <c r="D369" s="91" t="s">
        <v>119</v>
      </c>
      <c r="E369" s="91">
        <v>11</v>
      </c>
      <c r="F369" s="92">
        <v>7759</v>
      </c>
      <c r="G369" s="92">
        <v>85349</v>
      </c>
    </row>
    <row r="370" spans="1:7" ht="24" x14ac:dyDescent="0.2">
      <c r="A370" s="33" t="s">
        <v>698</v>
      </c>
      <c r="B370" s="34" t="s">
        <v>669</v>
      </c>
      <c r="C370" s="15" t="s">
        <v>699</v>
      </c>
      <c r="D370" s="91" t="s">
        <v>163</v>
      </c>
      <c r="E370" s="91">
        <v>1</v>
      </c>
      <c r="F370" s="92">
        <v>15606</v>
      </c>
      <c r="G370" s="92">
        <v>15606</v>
      </c>
    </row>
    <row r="371" spans="1:7" ht="24" x14ac:dyDescent="0.2">
      <c r="A371" s="33" t="s">
        <v>700</v>
      </c>
      <c r="B371" s="34" t="s">
        <v>671</v>
      </c>
      <c r="C371" s="15" t="s">
        <v>699</v>
      </c>
      <c r="D371" s="91" t="s">
        <v>119</v>
      </c>
      <c r="E371" s="91">
        <v>3</v>
      </c>
      <c r="F371" s="92">
        <v>3098</v>
      </c>
      <c r="G371" s="92">
        <v>9294</v>
      </c>
    </row>
    <row r="372" spans="1:7" ht="24" x14ac:dyDescent="0.2">
      <c r="A372" s="33" t="s">
        <v>701</v>
      </c>
      <c r="B372" s="34" t="s">
        <v>675</v>
      </c>
      <c r="C372" s="15" t="s">
        <v>693</v>
      </c>
      <c r="D372" s="91" t="s">
        <v>119</v>
      </c>
      <c r="E372" s="91">
        <v>4</v>
      </c>
      <c r="F372" s="92">
        <v>449855</v>
      </c>
      <c r="G372" s="92">
        <v>1799420</v>
      </c>
    </row>
    <row r="373" spans="1:7" ht="24" x14ac:dyDescent="0.2">
      <c r="A373" s="33" t="s">
        <v>702</v>
      </c>
      <c r="B373" s="34" t="s">
        <v>675</v>
      </c>
      <c r="C373" s="15" t="s">
        <v>696</v>
      </c>
      <c r="D373" s="91" t="s">
        <v>119</v>
      </c>
      <c r="E373" s="91">
        <v>6</v>
      </c>
      <c r="F373" s="92">
        <v>109781</v>
      </c>
      <c r="G373" s="92">
        <v>658686</v>
      </c>
    </row>
    <row r="374" spans="1:7" ht="24" x14ac:dyDescent="0.2">
      <c r="A374" s="33" t="s">
        <v>703</v>
      </c>
      <c r="B374" s="34" t="s">
        <v>675</v>
      </c>
      <c r="C374" s="15" t="s">
        <v>699</v>
      </c>
      <c r="D374" s="91" t="s">
        <v>119</v>
      </c>
      <c r="E374" s="91">
        <v>1</v>
      </c>
      <c r="F374" s="92">
        <v>37428</v>
      </c>
      <c r="G374" s="92">
        <v>37428</v>
      </c>
    </row>
    <row r="375" spans="1:7" ht="24" x14ac:dyDescent="0.2">
      <c r="A375" s="33" t="s">
        <v>704</v>
      </c>
      <c r="B375" s="34" t="s">
        <v>679</v>
      </c>
      <c r="C375" s="15" t="s">
        <v>693</v>
      </c>
      <c r="D375" s="91" t="s">
        <v>119</v>
      </c>
      <c r="E375" s="91">
        <v>3</v>
      </c>
      <c r="F375" s="92">
        <v>456929</v>
      </c>
      <c r="G375" s="92">
        <v>1370787</v>
      </c>
    </row>
    <row r="376" spans="1:7" ht="24" x14ac:dyDescent="0.2">
      <c r="A376" s="33" t="s">
        <v>705</v>
      </c>
      <c r="B376" s="34" t="s">
        <v>706</v>
      </c>
      <c r="C376" s="15" t="s">
        <v>696</v>
      </c>
      <c r="D376" s="91" t="s">
        <v>119</v>
      </c>
      <c r="E376" s="91">
        <v>1</v>
      </c>
      <c r="F376" s="92">
        <v>127413</v>
      </c>
      <c r="G376" s="92">
        <v>127413</v>
      </c>
    </row>
    <row r="377" spans="1:7" ht="24" x14ac:dyDescent="0.2">
      <c r="A377" s="33" t="s">
        <v>707</v>
      </c>
      <c r="B377" s="34" t="s">
        <v>708</v>
      </c>
      <c r="C377" s="15" t="s">
        <v>693</v>
      </c>
      <c r="D377" s="91" t="s">
        <v>119</v>
      </c>
      <c r="E377" s="91">
        <v>4</v>
      </c>
      <c r="F377" s="92">
        <v>371436</v>
      </c>
      <c r="G377" s="92">
        <v>1485744</v>
      </c>
    </row>
    <row r="378" spans="1:7" ht="24" x14ac:dyDescent="0.2">
      <c r="A378" s="33" t="s">
        <v>709</v>
      </c>
      <c r="B378" s="34" t="s">
        <v>710</v>
      </c>
      <c r="C378" s="15" t="s">
        <v>711</v>
      </c>
      <c r="D378" s="91" t="s">
        <v>119</v>
      </c>
      <c r="E378" s="91">
        <v>2</v>
      </c>
      <c r="F378" s="92">
        <v>141156</v>
      </c>
      <c r="G378" s="92">
        <v>282312</v>
      </c>
    </row>
    <row r="379" spans="1:7" ht="24" x14ac:dyDescent="0.2">
      <c r="A379" s="33" t="s">
        <v>712</v>
      </c>
      <c r="B379" s="34" t="s">
        <v>713</v>
      </c>
      <c r="C379" s="15" t="s">
        <v>711</v>
      </c>
      <c r="D379" s="91" t="s">
        <v>119</v>
      </c>
      <c r="E379" s="91">
        <v>2</v>
      </c>
      <c r="F379" s="92">
        <v>141156</v>
      </c>
      <c r="G379" s="92">
        <v>282312</v>
      </c>
    </row>
    <row r="380" spans="1:7" ht="24" x14ac:dyDescent="0.2">
      <c r="A380" s="33" t="s">
        <v>714</v>
      </c>
      <c r="B380" s="34" t="s">
        <v>715</v>
      </c>
      <c r="C380" s="15" t="s">
        <v>693</v>
      </c>
      <c r="D380" s="91" t="s">
        <v>119</v>
      </c>
      <c r="E380" s="91">
        <v>8</v>
      </c>
      <c r="F380" s="92">
        <v>165996</v>
      </c>
      <c r="G380" s="92">
        <v>1327968</v>
      </c>
    </row>
    <row r="381" spans="1:7" ht="24" x14ac:dyDescent="0.2">
      <c r="A381" s="33" t="s">
        <v>716</v>
      </c>
      <c r="B381" s="34" t="s">
        <v>717</v>
      </c>
      <c r="C381" s="15" t="s">
        <v>665</v>
      </c>
      <c r="D381" s="91" t="s">
        <v>119</v>
      </c>
      <c r="E381" s="91">
        <v>1</v>
      </c>
      <c r="F381" s="92">
        <v>63968</v>
      </c>
      <c r="G381" s="92">
        <v>63968</v>
      </c>
    </row>
    <row r="382" spans="1:7" ht="24" x14ac:dyDescent="0.2">
      <c r="A382" s="33" t="s">
        <v>718</v>
      </c>
      <c r="B382" s="34" t="s">
        <v>719</v>
      </c>
      <c r="C382" s="15" t="s">
        <v>690</v>
      </c>
      <c r="D382" s="91" t="s">
        <v>119</v>
      </c>
      <c r="E382" s="91">
        <v>1</v>
      </c>
      <c r="F382" s="92">
        <v>659601</v>
      </c>
      <c r="G382" s="92">
        <v>659601</v>
      </c>
    </row>
    <row r="383" spans="1:7" ht="24" x14ac:dyDescent="0.2">
      <c r="A383" s="33" t="s">
        <v>720</v>
      </c>
      <c r="B383" s="34" t="s">
        <v>721</v>
      </c>
      <c r="C383" s="15"/>
      <c r="D383" s="91" t="s">
        <v>119</v>
      </c>
      <c r="E383" s="91">
        <v>2</v>
      </c>
      <c r="F383" s="92">
        <v>59756</v>
      </c>
      <c r="G383" s="92">
        <v>119512</v>
      </c>
    </row>
    <row r="384" spans="1:7" ht="24" x14ac:dyDescent="0.2">
      <c r="A384" s="33" t="s">
        <v>722</v>
      </c>
      <c r="B384" s="34" t="s">
        <v>723</v>
      </c>
      <c r="C384" s="15"/>
      <c r="D384" s="91" t="s">
        <v>119</v>
      </c>
      <c r="E384" s="91">
        <v>2</v>
      </c>
      <c r="F384" s="92">
        <v>556900</v>
      </c>
      <c r="G384" s="92">
        <v>1113800</v>
      </c>
    </row>
    <row r="385" spans="1:7" ht="24" x14ac:dyDescent="0.2">
      <c r="A385" s="33" t="s">
        <v>724</v>
      </c>
      <c r="B385" s="34" t="s">
        <v>725</v>
      </c>
      <c r="C385" s="15"/>
      <c r="D385" s="91" t="s">
        <v>119</v>
      </c>
      <c r="E385" s="91">
        <v>1</v>
      </c>
      <c r="F385" s="92">
        <v>840350</v>
      </c>
      <c r="G385" s="92">
        <v>840350</v>
      </c>
    </row>
    <row r="386" spans="1:7" x14ac:dyDescent="0.2">
      <c r="A386" s="30" t="s">
        <v>726</v>
      </c>
      <c r="B386" s="31" t="s">
        <v>727</v>
      </c>
      <c r="C386" s="35"/>
      <c r="D386" s="88"/>
      <c r="E386" s="88"/>
      <c r="F386" s="89"/>
      <c r="G386" s="90">
        <v>17379350</v>
      </c>
    </row>
    <row r="387" spans="1:7" ht="24" x14ac:dyDescent="0.2">
      <c r="A387" s="33" t="s">
        <v>728</v>
      </c>
      <c r="B387" s="34" t="s">
        <v>729</v>
      </c>
      <c r="C387" s="15" t="s">
        <v>693</v>
      </c>
      <c r="D387" s="91" t="s">
        <v>163</v>
      </c>
      <c r="E387" s="91">
        <v>125</v>
      </c>
      <c r="F387" s="92">
        <v>36666</v>
      </c>
      <c r="G387" s="92">
        <v>4583250</v>
      </c>
    </row>
    <row r="388" spans="1:7" ht="24" x14ac:dyDescent="0.2">
      <c r="A388" s="33" t="s">
        <v>730</v>
      </c>
      <c r="B388" s="34" t="s">
        <v>667</v>
      </c>
      <c r="C388" s="15" t="s">
        <v>693</v>
      </c>
      <c r="D388" s="91" t="s">
        <v>119</v>
      </c>
      <c r="E388" s="91">
        <v>37</v>
      </c>
      <c r="F388" s="92">
        <v>39626</v>
      </c>
      <c r="G388" s="92">
        <v>1466162</v>
      </c>
    </row>
    <row r="389" spans="1:7" ht="24" x14ac:dyDescent="0.2">
      <c r="A389" s="33" t="s">
        <v>731</v>
      </c>
      <c r="B389" s="34" t="s">
        <v>732</v>
      </c>
      <c r="C389" s="15" t="s">
        <v>693</v>
      </c>
      <c r="D389" s="91" t="s">
        <v>119</v>
      </c>
      <c r="E389" s="91">
        <v>45</v>
      </c>
      <c r="F389" s="92">
        <v>10481</v>
      </c>
      <c r="G389" s="92">
        <v>471645</v>
      </c>
    </row>
    <row r="390" spans="1:7" ht="24" x14ac:dyDescent="0.2">
      <c r="A390" s="33" t="s">
        <v>733</v>
      </c>
      <c r="B390" s="34" t="s">
        <v>729</v>
      </c>
      <c r="C390" s="15" t="s">
        <v>734</v>
      </c>
      <c r="D390" s="91" t="s">
        <v>163</v>
      </c>
      <c r="E390" s="91">
        <v>36</v>
      </c>
      <c r="F390" s="92">
        <v>27475</v>
      </c>
      <c r="G390" s="92">
        <v>989100</v>
      </c>
    </row>
    <row r="391" spans="1:7" ht="24" x14ac:dyDescent="0.2">
      <c r="A391" s="33" t="s">
        <v>735</v>
      </c>
      <c r="B391" s="34" t="s">
        <v>667</v>
      </c>
      <c r="C391" s="15" t="s">
        <v>734</v>
      </c>
      <c r="D391" s="91" t="s">
        <v>119</v>
      </c>
      <c r="E391" s="91">
        <v>17</v>
      </c>
      <c r="F391" s="92">
        <v>32920</v>
      </c>
      <c r="G391" s="92">
        <v>559640</v>
      </c>
    </row>
    <row r="392" spans="1:7" ht="24" x14ac:dyDescent="0.2">
      <c r="A392" s="33" t="s">
        <v>736</v>
      </c>
      <c r="B392" s="34" t="s">
        <v>732</v>
      </c>
      <c r="C392" s="15" t="s">
        <v>734</v>
      </c>
      <c r="D392" s="91" t="s">
        <v>119</v>
      </c>
      <c r="E392" s="91">
        <v>18</v>
      </c>
      <c r="F392" s="92">
        <v>8781</v>
      </c>
      <c r="G392" s="92">
        <v>158058</v>
      </c>
    </row>
    <row r="393" spans="1:7" ht="24" x14ac:dyDescent="0.2">
      <c r="A393" s="33" t="s">
        <v>737</v>
      </c>
      <c r="B393" s="34" t="s">
        <v>729</v>
      </c>
      <c r="C393" s="15" t="s">
        <v>682</v>
      </c>
      <c r="D393" s="91" t="s">
        <v>163</v>
      </c>
      <c r="E393" s="91">
        <v>28</v>
      </c>
      <c r="F393" s="92">
        <v>22761</v>
      </c>
      <c r="G393" s="92">
        <v>637308</v>
      </c>
    </row>
    <row r="394" spans="1:7" ht="24" x14ac:dyDescent="0.2">
      <c r="A394" s="33" t="s">
        <v>738</v>
      </c>
      <c r="B394" s="34" t="s">
        <v>667</v>
      </c>
      <c r="C394" s="15" t="s">
        <v>682</v>
      </c>
      <c r="D394" s="91" t="s">
        <v>119</v>
      </c>
      <c r="E394" s="91">
        <v>10</v>
      </c>
      <c r="F394" s="92">
        <v>14559</v>
      </c>
      <c r="G394" s="92">
        <v>145590</v>
      </c>
    </row>
    <row r="395" spans="1:7" ht="24" x14ac:dyDescent="0.2">
      <c r="A395" s="33" t="s">
        <v>739</v>
      </c>
      <c r="B395" s="34" t="s">
        <v>732</v>
      </c>
      <c r="C395" s="15" t="s">
        <v>682</v>
      </c>
      <c r="D395" s="91" t="s">
        <v>119</v>
      </c>
      <c r="E395" s="91">
        <v>14</v>
      </c>
      <c r="F395" s="92">
        <v>7208</v>
      </c>
      <c r="G395" s="92">
        <v>100912</v>
      </c>
    </row>
    <row r="396" spans="1:7" ht="24" x14ac:dyDescent="0.2">
      <c r="A396" s="33" t="s">
        <v>740</v>
      </c>
      <c r="B396" s="34" t="s">
        <v>729</v>
      </c>
      <c r="C396" s="15" t="s">
        <v>696</v>
      </c>
      <c r="D396" s="91" t="s">
        <v>163</v>
      </c>
      <c r="E396" s="91">
        <v>57</v>
      </c>
      <c r="F396" s="92">
        <v>15863</v>
      </c>
      <c r="G396" s="92">
        <v>904191</v>
      </c>
    </row>
    <row r="397" spans="1:7" ht="24" x14ac:dyDescent="0.2">
      <c r="A397" s="33" t="s">
        <v>741</v>
      </c>
      <c r="B397" s="34" t="s">
        <v>667</v>
      </c>
      <c r="C397" s="15" t="s">
        <v>696</v>
      </c>
      <c r="D397" s="91" t="s">
        <v>119</v>
      </c>
      <c r="E397" s="91">
        <v>38</v>
      </c>
      <c r="F397" s="92">
        <v>9571</v>
      </c>
      <c r="G397" s="92">
        <v>363698</v>
      </c>
    </row>
    <row r="398" spans="1:7" ht="24" x14ac:dyDescent="0.2">
      <c r="A398" s="33" t="s">
        <v>742</v>
      </c>
      <c r="B398" s="34" t="s">
        <v>732</v>
      </c>
      <c r="C398" s="15" t="s">
        <v>696</v>
      </c>
      <c r="D398" s="91" t="s">
        <v>119</v>
      </c>
      <c r="E398" s="91">
        <v>29</v>
      </c>
      <c r="F398" s="92">
        <v>5636</v>
      </c>
      <c r="G398" s="92">
        <v>163444</v>
      </c>
    </row>
    <row r="399" spans="1:7" ht="24" x14ac:dyDescent="0.2">
      <c r="A399" s="33" t="s">
        <v>743</v>
      </c>
      <c r="B399" s="34" t="s">
        <v>729</v>
      </c>
      <c r="C399" s="15" t="s">
        <v>744</v>
      </c>
      <c r="D399" s="91" t="s">
        <v>163</v>
      </c>
      <c r="E399" s="91">
        <v>138</v>
      </c>
      <c r="F399" s="92">
        <v>11532</v>
      </c>
      <c r="G399" s="92">
        <v>1591416</v>
      </c>
    </row>
    <row r="400" spans="1:7" ht="24" x14ac:dyDescent="0.2">
      <c r="A400" s="33" t="s">
        <v>745</v>
      </c>
      <c r="B400" s="34" t="s">
        <v>667</v>
      </c>
      <c r="C400" s="15" t="s">
        <v>744</v>
      </c>
      <c r="D400" s="91" t="s">
        <v>119</v>
      </c>
      <c r="E400" s="91">
        <v>45</v>
      </c>
      <c r="F400" s="92">
        <v>5868</v>
      </c>
      <c r="G400" s="92">
        <v>264060</v>
      </c>
    </row>
    <row r="401" spans="1:7" ht="24" x14ac:dyDescent="0.2">
      <c r="A401" s="33" t="s">
        <v>746</v>
      </c>
      <c r="B401" s="34" t="s">
        <v>732</v>
      </c>
      <c r="C401" s="15" t="s">
        <v>744</v>
      </c>
      <c r="D401" s="91" t="s">
        <v>119</v>
      </c>
      <c r="E401" s="91">
        <v>100</v>
      </c>
      <c r="F401" s="92">
        <v>4891</v>
      </c>
      <c r="G401" s="92">
        <v>489100</v>
      </c>
    </row>
    <row r="402" spans="1:7" ht="24" x14ac:dyDescent="0.2">
      <c r="A402" s="33" t="s">
        <v>747</v>
      </c>
      <c r="B402" s="34" t="s">
        <v>729</v>
      </c>
      <c r="C402" s="15" t="s">
        <v>665</v>
      </c>
      <c r="D402" s="91" t="s">
        <v>163</v>
      </c>
      <c r="E402" s="91">
        <v>16</v>
      </c>
      <c r="F402" s="92">
        <v>8107</v>
      </c>
      <c r="G402" s="92">
        <v>129712</v>
      </c>
    </row>
    <row r="403" spans="1:7" ht="24" x14ac:dyDescent="0.2">
      <c r="A403" s="33" t="s">
        <v>748</v>
      </c>
      <c r="B403" s="34" t="s">
        <v>667</v>
      </c>
      <c r="C403" s="15" t="s">
        <v>665</v>
      </c>
      <c r="D403" s="91" t="s">
        <v>119</v>
      </c>
      <c r="E403" s="91">
        <v>12</v>
      </c>
      <c r="F403" s="92">
        <v>3894</v>
      </c>
      <c r="G403" s="92">
        <v>46728</v>
      </c>
    </row>
    <row r="404" spans="1:7" ht="24" x14ac:dyDescent="0.2">
      <c r="A404" s="33" t="s">
        <v>749</v>
      </c>
      <c r="B404" s="34" t="s">
        <v>732</v>
      </c>
      <c r="C404" s="15" t="s">
        <v>665</v>
      </c>
      <c r="D404" s="91" t="s">
        <v>119</v>
      </c>
      <c r="E404" s="91">
        <v>9</v>
      </c>
      <c r="F404" s="92">
        <v>4091</v>
      </c>
      <c r="G404" s="92">
        <v>36819</v>
      </c>
    </row>
    <row r="405" spans="1:7" ht="24" x14ac:dyDescent="0.2">
      <c r="A405" s="33" t="s">
        <v>750</v>
      </c>
      <c r="B405" s="34" t="s">
        <v>729</v>
      </c>
      <c r="C405" s="15" t="s">
        <v>751</v>
      </c>
      <c r="D405" s="91" t="s">
        <v>163</v>
      </c>
      <c r="E405" s="91">
        <v>125</v>
      </c>
      <c r="F405" s="92">
        <v>5834</v>
      </c>
      <c r="G405" s="92">
        <v>729250</v>
      </c>
    </row>
    <row r="406" spans="1:7" ht="24" x14ac:dyDescent="0.2">
      <c r="A406" s="33" t="s">
        <v>752</v>
      </c>
      <c r="B406" s="34" t="s">
        <v>667</v>
      </c>
      <c r="C406" s="15" t="s">
        <v>751</v>
      </c>
      <c r="D406" s="91" t="s">
        <v>119</v>
      </c>
      <c r="E406" s="91">
        <v>58</v>
      </c>
      <c r="F406" s="92">
        <v>2563</v>
      </c>
      <c r="G406" s="92">
        <v>148654</v>
      </c>
    </row>
    <row r="407" spans="1:7" ht="24" x14ac:dyDescent="0.2">
      <c r="A407" s="33" t="s">
        <v>753</v>
      </c>
      <c r="B407" s="34" t="s">
        <v>732</v>
      </c>
      <c r="C407" s="15" t="s">
        <v>751</v>
      </c>
      <c r="D407" s="91" t="s">
        <v>119</v>
      </c>
      <c r="E407" s="91">
        <v>60</v>
      </c>
      <c r="F407" s="92">
        <v>3292</v>
      </c>
      <c r="G407" s="92">
        <v>197520</v>
      </c>
    </row>
    <row r="408" spans="1:7" ht="24" x14ac:dyDescent="0.2">
      <c r="A408" s="33" t="s">
        <v>754</v>
      </c>
      <c r="B408" s="34" t="s">
        <v>729</v>
      </c>
      <c r="C408" s="15" t="s">
        <v>699</v>
      </c>
      <c r="D408" s="91" t="s">
        <v>163</v>
      </c>
      <c r="E408" s="91">
        <v>65</v>
      </c>
      <c r="F408" s="92">
        <v>4678</v>
      </c>
      <c r="G408" s="92">
        <v>304070</v>
      </c>
    </row>
    <row r="409" spans="1:7" ht="24" x14ac:dyDescent="0.2">
      <c r="A409" s="33" t="s">
        <v>755</v>
      </c>
      <c r="B409" s="34" t="s">
        <v>667</v>
      </c>
      <c r="C409" s="15" t="s">
        <v>699</v>
      </c>
      <c r="D409" s="91" t="s">
        <v>119</v>
      </c>
      <c r="E409" s="91">
        <v>54</v>
      </c>
      <c r="F409" s="92">
        <v>1951</v>
      </c>
      <c r="G409" s="92">
        <v>105354</v>
      </c>
    </row>
    <row r="410" spans="1:7" ht="24" x14ac:dyDescent="0.2">
      <c r="A410" s="33" t="s">
        <v>756</v>
      </c>
      <c r="B410" s="34" t="s">
        <v>732</v>
      </c>
      <c r="C410" s="15" t="s">
        <v>699</v>
      </c>
      <c r="D410" s="91" t="s">
        <v>119</v>
      </c>
      <c r="E410" s="91">
        <v>60</v>
      </c>
      <c r="F410" s="92">
        <v>2491</v>
      </c>
      <c r="G410" s="92">
        <v>149460</v>
      </c>
    </row>
    <row r="411" spans="1:7" ht="24" x14ac:dyDescent="0.2">
      <c r="A411" s="33" t="s">
        <v>757</v>
      </c>
      <c r="B411" s="34" t="s">
        <v>675</v>
      </c>
      <c r="C411" s="15" t="s">
        <v>696</v>
      </c>
      <c r="D411" s="91" t="s">
        <v>119</v>
      </c>
      <c r="E411" s="91">
        <v>10</v>
      </c>
      <c r="F411" s="92">
        <v>109781</v>
      </c>
      <c r="G411" s="92">
        <v>1097810</v>
      </c>
    </row>
    <row r="412" spans="1:7" ht="24" x14ac:dyDescent="0.2">
      <c r="A412" s="33" t="s">
        <v>758</v>
      </c>
      <c r="B412" s="34" t="s">
        <v>675</v>
      </c>
      <c r="C412" s="15" t="s">
        <v>744</v>
      </c>
      <c r="D412" s="91" t="s">
        <v>119</v>
      </c>
      <c r="E412" s="91">
        <v>8</v>
      </c>
      <c r="F412" s="92">
        <v>83393</v>
      </c>
      <c r="G412" s="92">
        <v>667144</v>
      </c>
    </row>
    <row r="413" spans="1:7" ht="24" x14ac:dyDescent="0.2">
      <c r="A413" s="33" t="s">
        <v>759</v>
      </c>
      <c r="B413" s="34" t="s">
        <v>675</v>
      </c>
      <c r="C413" s="15" t="s">
        <v>751</v>
      </c>
      <c r="D413" s="91" t="s">
        <v>119</v>
      </c>
      <c r="E413" s="91">
        <v>8</v>
      </c>
      <c r="F413" s="92">
        <v>51845</v>
      </c>
      <c r="G413" s="92">
        <v>414760</v>
      </c>
    </row>
    <row r="414" spans="1:7" ht="24" x14ac:dyDescent="0.2">
      <c r="A414" s="33" t="s">
        <v>760</v>
      </c>
      <c r="B414" s="34" t="s">
        <v>675</v>
      </c>
      <c r="C414" s="15" t="s">
        <v>699</v>
      </c>
      <c r="D414" s="91" t="s">
        <v>119</v>
      </c>
      <c r="E414" s="91">
        <v>6</v>
      </c>
      <c r="F414" s="92">
        <v>37428</v>
      </c>
      <c r="G414" s="92">
        <v>224568</v>
      </c>
    </row>
    <row r="415" spans="1:7" ht="24" x14ac:dyDescent="0.2">
      <c r="A415" s="33" t="s">
        <v>761</v>
      </c>
      <c r="B415" s="34" t="s">
        <v>679</v>
      </c>
      <c r="C415" s="15" t="s">
        <v>751</v>
      </c>
      <c r="D415" s="91" t="s">
        <v>119</v>
      </c>
      <c r="E415" s="91">
        <v>4</v>
      </c>
      <c r="F415" s="92">
        <v>53271</v>
      </c>
      <c r="G415" s="92">
        <v>213084</v>
      </c>
    </row>
    <row r="416" spans="1:7" ht="24" x14ac:dyDescent="0.2">
      <c r="A416" s="33" t="s">
        <v>762</v>
      </c>
      <c r="B416" s="34" t="s">
        <v>763</v>
      </c>
      <c r="C416" s="15" t="s">
        <v>699</v>
      </c>
      <c r="D416" s="91" t="s">
        <v>119</v>
      </c>
      <c r="E416" s="91">
        <v>1</v>
      </c>
      <c r="F416" s="92">
        <v>26843</v>
      </c>
      <c r="G416" s="92">
        <v>26843</v>
      </c>
    </row>
    <row r="417" spans="1:7" x14ac:dyDescent="0.2">
      <c r="A417" s="30" t="s">
        <v>764</v>
      </c>
      <c r="B417" s="31" t="s">
        <v>765</v>
      </c>
      <c r="C417" s="35"/>
      <c r="D417" s="88"/>
      <c r="E417" s="88"/>
      <c r="F417" s="89"/>
      <c r="G417" s="90">
        <v>4935752</v>
      </c>
    </row>
    <row r="418" spans="1:7" ht="24" x14ac:dyDescent="0.2">
      <c r="A418" s="33" t="s">
        <v>766</v>
      </c>
      <c r="B418" s="34" t="s">
        <v>767</v>
      </c>
      <c r="C418" s="15" t="s">
        <v>744</v>
      </c>
      <c r="D418" s="91" t="s">
        <v>119</v>
      </c>
      <c r="E418" s="91">
        <v>34</v>
      </c>
      <c r="F418" s="92">
        <v>61592</v>
      </c>
      <c r="G418" s="92">
        <v>2094128</v>
      </c>
    </row>
    <row r="419" spans="1:7" ht="24" x14ac:dyDescent="0.2">
      <c r="A419" s="33" t="s">
        <v>768</v>
      </c>
      <c r="B419" s="34" t="s">
        <v>769</v>
      </c>
      <c r="C419" s="15" t="s">
        <v>699</v>
      </c>
      <c r="D419" s="91" t="s">
        <v>119</v>
      </c>
      <c r="E419" s="91">
        <v>3</v>
      </c>
      <c r="F419" s="92">
        <v>37264</v>
      </c>
      <c r="G419" s="92">
        <v>111792</v>
      </c>
    </row>
    <row r="420" spans="1:7" ht="24" x14ac:dyDescent="0.2">
      <c r="A420" s="33" t="s">
        <v>770</v>
      </c>
      <c r="B420" s="34" t="s">
        <v>771</v>
      </c>
      <c r="C420" s="15" t="s">
        <v>699</v>
      </c>
      <c r="D420" s="91" t="s">
        <v>119</v>
      </c>
      <c r="E420" s="91">
        <v>46</v>
      </c>
      <c r="F420" s="92">
        <v>37264</v>
      </c>
      <c r="G420" s="92">
        <v>1714144</v>
      </c>
    </row>
    <row r="421" spans="1:7" ht="24" x14ac:dyDescent="0.2">
      <c r="A421" s="33" t="s">
        <v>772</v>
      </c>
      <c r="B421" s="34" t="s">
        <v>773</v>
      </c>
      <c r="C421" s="15" t="s">
        <v>665</v>
      </c>
      <c r="D421" s="91" t="s">
        <v>119</v>
      </c>
      <c r="E421" s="91">
        <v>8</v>
      </c>
      <c r="F421" s="92">
        <v>43117</v>
      </c>
      <c r="G421" s="92">
        <v>344936</v>
      </c>
    </row>
    <row r="422" spans="1:7" ht="24" x14ac:dyDescent="0.2">
      <c r="A422" s="33" t="s">
        <v>774</v>
      </c>
      <c r="B422" s="34" t="s">
        <v>775</v>
      </c>
      <c r="C422" s="15" t="s">
        <v>699</v>
      </c>
      <c r="D422" s="91" t="s">
        <v>119</v>
      </c>
      <c r="E422" s="91">
        <v>7</v>
      </c>
      <c r="F422" s="92">
        <v>37264</v>
      </c>
      <c r="G422" s="92">
        <v>260848</v>
      </c>
    </row>
    <row r="423" spans="1:7" ht="24" x14ac:dyDescent="0.2">
      <c r="A423" s="33" t="s">
        <v>776</v>
      </c>
      <c r="B423" s="34" t="s">
        <v>777</v>
      </c>
      <c r="C423" s="15" t="s">
        <v>699</v>
      </c>
      <c r="D423" s="91" t="s">
        <v>119</v>
      </c>
      <c r="E423" s="91">
        <v>1</v>
      </c>
      <c r="F423" s="92">
        <v>37264</v>
      </c>
      <c r="G423" s="92">
        <v>37264</v>
      </c>
    </row>
    <row r="424" spans="1:7" ht="24" x14ac:dyDescent="0.2">
      <c r="A424" s="33" t="s">
        <v>778</v>
      </c>
      <c r="B424" s="34" t="s">
        <v>779</v>
      </c>
      <c r="C424" s="15" t="s">
        <v>751</v>
      </c>
      <c r="D424" s="91" t="s">
        <v>119</v>
      </c>
      <c r="E424" s="91">
        <v>4</v>
      </c>
      <c r="F424" s="92">
        <v>37264</v>
      </c>
      <c r="G424" s="92">
        <v>149056</v>
      </c>
    </row>
    <row r="425" spans="1:7" ht="24" x14ac:dyDescent="0.2">
      <c r="A425" s="33" t="s">
        <v>780</v>
      </c>
      <c r="B425" s="34" t="s">
        <v>781</v>
      </c>
      <c r="C425" s="15" t="s">
        <v>699</v>
      </c>
      <c r="D425" s="91" t="s">
        <v>119</v>
      </c>
      <c r="E425" s="91">
        <v>5</v>
      </c>
      <c r="F425" s="92">
        <v>37264</v>
      </c>
      <c r="G425" s="92">
        <v>186320</v>
      </c>
    </row>
    <row r="426" spans="1:7" ht="24" x14ac:dyDescent="0.2">
      <c r="A426" s="33" t="s">
        <v>782</v>
      </c>
      <c r="B426" s="34" t="s">
        <v>763</v>
      </c>
      <c r="C426" s="15" t="s">
        <v>699</v>
      </c>
      <c r="D426" s="91" t="s">
        <v>119</v>
      </c>
      <c r="E426" s="91">
        <v>1</v>
      </c>
      <c r="F426" s="92">
        <v>37264</v>
      </c>
      <c r="G426" s="92">
        <v>37264</v>
      </c>
    </row>
    <row r="427" spans="1:7" x14ac:dyDescent="0.2">
      <c r="A427" s="30" t="s">
        <v>783</v>
      </c>
      <c r="B427" s="31" t="s">
        <v>784</v>
      </c>
      <c r="C427" s="35"/>
      <c r="D427" s="88"/>
      <c r="E427" s="88"/>
      <c r="F427" s="89"/>
      <c r="G427" s="90">
        <v>460238</v>
      </c>
    </row>
    <row r="428" spans="1:7" ht="24" x14ac:dyDescent="0.2">
      <c r="A428" s="33" t="s">
        <v>785</v>
      </c>
      <c r="B428" s="34" t="s">
        <v>775</v>
      </c>
      <c r="C428" s="15" t="s">
        <v>699</v>
      </c>
      <c r="D428" s="91" t="s">
        <v>119</v>
      </c>
      <c r="E428" s="91">
        <v>7</v>
      </c>
      <c r="F428" s="92">
        <v>38234</v>
      </c>
      <c r="G428" s="92">
        <v>267638</v>
      </c>
    </row>
    <row r="429" spans="1:7" ht="24" x14ac:dyDescent="0.2">
      <c r="A429" s="33" t="s">
        <v>786</v>
      </c>
      <c r="B429" s="34" t="s">
        <v>779</v>
      </c>
      <c r="C429" s="15" t="s">
        <v>751</v>
      </c>
      <c r="D429" s="91" t="s">
        <v>119</v>
      </c>
      <c r="E429" s="91">
        <v>4</v>
      </c>
      <c r="F429" s="92">
        <v>48150</v>
      </c>
      <c r="G429" s="92">
        <v>192600</v>
      </c>
    </row>
    <row r="430" spans="1:7" x14ac:dyDescent="0.2">
      <c r="A430" s="30" t="s">
        <v>787</v>
      </c>
      <c r="B430" s="31" t="s">
        <v>788</v>
      </c>
      <c r="C430" s="35"/>
      <c r="D430" s="88"/>
      <c r="E430" s="88"/>
      <c r="F430" s="89"/>
      <c r="G430" s="90">
        <v>252084</v>
      </c>
    </row>
    <row r="431" spans="1:7" ht="24" x14ac:dyDescent="0.2">
      <c r="A431" s="36" t="s">
        <v>789</v>
      </c>
      <c r="B431" s="37" t="s">
        <v>790</v>
      </c>
      <c r="C431" s="21" t="s">
        <v>699</v>
      </c>
      <c r="D431" s="91" t="s">
        <v>163</v>
      </c>
      <c r="E431" s="91">
        <v>24</v>
      </c>
      <c r="F431" s="92">
        <v>7186</v>
      </c>
      <c r="G431" s="92">
        <v>172464</v>
      </c>
    </row>
    <row r="432" spans="1:7" ht="24" x14ac:dyDescent="0.2">
      <c r="A432" s="36" t="s">
        <v>791</v>
      </c>
      <c r="B432" s="37" t="s">
        <v>792</v>
      </c>
      <c r="C432" s="21" t="s">
        <v>699</v>
      </c>
      <c r="D432" s="91" t="s">
        <v>119</v>
      </c>
      <c r="E432" s="91">
        <v>14</v>
      </c>
      <c r="F432" s="92">
        <v>3552</v>
      </c>
      <c r="G432" s="92">
        <v>49728</v>
      </c>
    </row>
    <row r="433" spans="1:7" ht="24" x14ac:dyDescent="0.2">
      <c r="A433" s="36" t="s">
        <v>793</v>
      </c>
      <c r="B433" s="37" t="s">
        <v>732</v>
      </c>
      <c r="C433" s="21" t="s">
        <v>699</v>
      </c>
      <c r="D433" s="91" t="s">
        <v>119</v>
      </c>
      <c r="E433" s="91">
        <v>12</v>
      </c>
      <c r="F433" s="92">
        <v>2491</v>
      </c>
      <c r="G433" s="92">
        <v>29892</v>
      </c>
    </row>
    <row r="434" spans="1:7" x14ac:dyDescent="0.2">
      <c r="A434" s="30" t="s">
        <v>794</v>
      </c>
      <c r="B434" s="31" t="s">
        <v>795</v>
      </c>
      <c r="C434" s="35"/>
      <c r="D434" s="88"/>
      <c r="E434" s="88"/>
      <c r="F434" s="89"/>
      <c r="G434" s="90">
        <v>3886000</v>
      </c>
    </row>
    <row r="435" spans="1:7" ht="24" x14ac:dyDescent="0.2">
      <c r="A435" s="33" t="s">
        <v>796</v>
      </c>
      <c r="B435" s="34" t="s">
        <v>767</v>
      </c>
      <c r="C435" s="15"/>
      <c r="D435" s="91" t="s">
        <v>119</v>
      </c>
      <c r="E435" s="91">
        <v>34</v>
      </c>
      <c r="F435" s="92">
        <v>17206</v>
      </c>
      <c r="G435" s="92">
        <v>585004</v>
      </c>
    </row>
    <row r="436" spans="1:7" ht="24" x14ac:dyDescent="0.2">
      <c r="A436" s="33" t="s">
        <v>797</v>
      </c>
      <c r="B436" s="34" t="s">
        <v>769</v>
      </c>
      <c r="C436" s="15"/>
      <c r="D436" s="91" t="s">
        <v>119</v>
      </c>
      <c r="E436" s="91">
        <v>3</v>
      </c>
      <c r="F436" s="92">
        <v>17206</v>
      </c>
      <c r="G436" s="92">
        <v>51618</v>
      </c>
    </row>
    <row r="437" spans="1:7" ht="24" x14ac:dyDescent="0.2">
      <c r="A437" s="33" t="s">
        <v>798</v>
      </c>
      <c r="B437" s="34" t="s">
        <v>771</v>
      </c>
      <c r="C437" s="15"/>
      <c r="D437" s="91" t="s">
        <v>119</v>
      </c>
      <c r="E437" s="91">
        <v>46</v>
      </c>
      <c r="F437" s="92">
        <v>13814</v>
      </c>
      <c r="G437" s="92">
        <v>635444</v>
      </c>
    </row>
    <row r="438" spans="1:7" ht="24" x14ac:dyDescent="0.2">
      <c r="A438" s="33" t="s">
        <v>799</v>
      </c>
      <c r="B438" s="34" t="s">
        <v>773</v>
      </c>
      <c r="C438" s="15"/>
      <c r="D438" s="91" t="s">
        <v>119</v>
      </c>
      <c r="E438" s="91">
        <v>8</v>
      </c>
      <c r="F438" s="92">
        <v>17206</v>
      </c>
      <c r="G438" s="92">
        <v>137648</v>
      </c>
    </row>
    <row r="439" spans="1:7" ht="24" x14ac:dyDescent="0.2">
      <c r="A439" s="33" t="s">
        <v>800</v>
      </c>
      <c r="B439" s="34" t="s">
        <v>775</v>
      </c>
      <c r="C439" s="15"/>
      <c r="D439" s="91" t="s">
        <v>119</v>
      </c>
      <c r="E439" s="91">
        <v>7</v>
      </c>
      <c r="F439" s="92">
        <v>13814</v>
      </c>
      <c r="G439" s="92">
        <v>96698</v>
      </c>
    </row>
    <row r="440" spans="1:7" ht="24" x14ac:dyDescent="0.2">
      <c r="A440" s="33" t="s">
        <v>801</v>
      </c>
      <c r="B440" s="34" t="s">
        <v>777</v>
      </c>
      <c r="C440" s="15"/>
      <c r="D440" s="91" t="s">
        <v>119</v>
      </c>
      <c r="E440" s="91">
        <v>1</v>
      </c>
      <c r="F440" s="92">
        <v>4767</v>
      </c>
      <c r="G440" s="92">
        <v>4767</v>
      </c>
    </row>
    <row r="441" spans="1:7" ht="24" x14ac:dyDescent="0.2">
      <c r="A441" s="33" t="s">
        <v>802</v>
      </c>
      <c r="B441" s="34" t="s">
        <v>803</v>
      </c>
      <c r="C441" s="15"/>
      <c r="D441" s="91" t="s">
        <v>119</v>
      </c>
      <c r="E441" s="91">
        <v>4</v>
      </c>
      <c r="F441" s="92">
        <v>69822</v>
      </c>
      <c r="G441" s="92">
        <v>279288</v>
      </c>
    </row>
    <row r="442" spans="1:7" ht="24" x14ac:dyDescent="0.2">
      <c r="A442" s="33" t="s">
        <v>804</v>
      </c>
      <c r="B442" s="34" t="s">
        <v>781</v>
      </c>
      <c r="C442" s="15"/>
      <c r="D442" s="91" t="s">
        <v>119</v>
      </c>
      <c r="E442" s="91">
        <v>5</v>
      </c>
      <c r="F442" s="92">
        <v>13814</v>
      </c>
      <c r="G442" s="92">
        <v>69070</v>
      </c>
    </row>
    <row r="443" spans="1:7" ht="24" x14ac:dyDescent="0.2">
      <c r="A443" s="33" t="s">
        <v>805</v>
      </c>
      <c r="B443" s="34" t="s">
        <v>806</v>
      </c>
      <c r="C443" s="15"/>
      <c r="D443" s="91" t="s">
        <v>119</v>
      </c>
      <c r="E443" s="91">
        <v>1</v>
      </c>
      <c r="F443" s="92">
        <v>3491</v>
      </c>
      <c r="G443" s="92">
        <v>3491</v>
      </c>
    </row>
    <row r="444" spans="1:7" ht="24" x14ac:dyDescent="0.2">
      <c r="A444" s="36" t="s">
        <v>807</v>
      </c>
      <c r="B444" s="37" t="s">
        <v>808</v>
      </c>
      <c r="C444" s="21"/>
      <c r="D444" s="91" t="s">
        <v>119</v>
      </c>
      <c r="E444" s="91">
        <v>2</v>
      </c>
      <c r="F444" s="92">
        <v>556900</v>
      </c>
      <c r="G444" s="92">
        <v>1113800</v>
      </c>
    </row>
    <row r="445" spans="1:7" ht="24" x14ac:dyDescent="0.2">
      <c r="A445" s="36" t="s">
        <v>809</v>
      </c>
      <c r="B445" s="37" t="s">
        <v>810</v>
      </c>
      <c r="C445" s="21"/>
      <c r="D445" s="91" t="s">
        <v>119</v>
      </c>
      <c r="E445" s="91">
        <v>1</v>
      </c>
      <c r="F445" s="92">
        <v>840350</v>
      </c>
      <c r="G445" s="92">
        <v>840350</v>
      </c>
    </row>
    <row r="446" spans="1:7" ht="24" x14ac:dyDescent="0.2">
      <c r="A446" s="36" t="s">
        <v>811</v>
      </c>
      <c r="B446" s="37" t="s">
        <v>812</v>
      </c>
      <c r="C446" s="21" t="s">
        <v>665</v>
      </c>
      <c r="D446" s="91" t="s">
        <v>119</v>
      </c>
      <c r="E446" s="91">
        <v>1</v>
      </c>
      <c r="F446" s="92">
        <v>68822</v>
      </c>
      <c r="G446" s="92">
        <v>68822</v>
      </c>
    </row>
    <row r="447" spans="1:7" x14ac:dyDescent="0.2">
      <c r="A447" s="30" t="s">
        <v>813</v>
      </c>
      <c r="B447" s="31" t="s">
        <v>814</v>
      </c>
      <c r="C447" s="35"/>
      <c r="D447" s="88"/>
      <c r="E447" s="88"/>
      <c r="F447" s="89"/>
      <c r="G447" s="90">
        <v>10637747</v>
      </c>
    </row>
    <row r="448" spans="1:7" ht="24" x14ac:dyDescent="0.2">
      <c r="A448" s="33" t="s">
        <v>815</v>
      </c>
      <c r="B448" s="34" t="s">
        <v>767</v>
      </c>
      <c r="C448" s="15" t="s">
        <v>690</v>
      </c>
      <c r="D448" s="91" t="s">
        <v>119</v>
      </c>
      <c r="E448" s="91">
        <v>34</v>
      </c>
      <c r="F448" s="92">
        <v>111667</v>
      </c>
      <c r="G448" s="92">
        <v>3796678</v>
      </c>
    </row>
    <row r="449" spans="1:7" ht="24" x14ac:dyDescent="0.2">
      <c r="A449" s="33" t="s">
        <v>816</v>
      </c>
      <c r="B449" s="34" t="s">
        <v>769</v>
      </c>
      <c r="C449" s="15" t="s">
        <v>690</v>
      </c>
      <c r="D449" s="91" t="s">
        <v>119</v>
      </c>
      <c r="E449" s="91">
        <v>3</v>
      </c>
      <c r="F449" s="92">
        <v>111667</v>
      </c>
      <c r="G449" s="92">
        <v>335001</v>
      </c>
    </row>
    <row r="450" spans="1:7" ht="24" x14ac:dyDescent="0.2">
      <c r="A450" s="33" t="s">
        <v>817</v>
      </c>
      <c r="B450" s="34" t="s">
        <v>771</v>
      </c>
      <c r="C450" s="15" t="s">
        <v>682</v>
      </c>
      <c r="D450" s="91" t="s">
        <v>119</v>
      </c>
      <c r="E450" s="91">
        <v>46</v>
      </c>
      <c r="F450" s="92">
        <v>64188</v>
      </c>
      <c r="G450" s="92">
        <v>2952648</v>
      </c>
    </row>
    <row r="451" spans="1:7" ht="24" x14ac:dyDescent="0.2">
      <c r="A451" s="33" t="s">
        <v>818</v>
      </c>
      <c r="B451" s="34" t="s">
        <v>773</v>
      </c>
      <c r="C451" s="15" t="s">
        <v>682</v>
      </c>
      <c r="D451" s="91" t="s">
        <v>119</v>
      </c>
      <c r="E451" s="91">
        <v>8</v>
      </c>
      <c r="F451" s="92">
        <v>64188</v>
      </c>
      <c r="G451" s="92">
        <v>513504</v>
      </c>
    </row>
    <row r="452" spans="1:7" ht="24" x14ac:dyDescent="0.2">
      <c r="A452" s="33" t="s">
        <v>819</v>
      </c>
      <c r="B452" s="34" t="s">
        <v>775</v>
      </c>
      <c r="C452" s="15" t="s">
        <v>682</v>
      </c>
      <c r="D452" s="91" t="s">
        <v>119</v>
      </c>
      <c r="E452" s="91">
        <v>7</v>
      </c>
      <c r="F452" s="92">
        <v>64188</v>
      </c>
      <c r="G452" s="92">
        <v>449316</v>
      </c>
    </row>
    <row r="453" spans="1:7" ht="24" x14ac:dyDescent="0.2">
      <c r="A453" s="33" t="s">
        <v>820</v>
      </c>
      <c r="B453" s="34" t="s">
        <v>781</v>
      </c>
      <c r="C453" s="15" t="s">
        <v>682</v>
      </c>
      <c r="D453" s="91" t="s">
        <v>119</v>
      </c>
      <c r="E453" s="91">
        <v>5</v>
      </c>
      <c r="F453" s="92">
        <v>64188</v>
      </c>
      <c r="G453" s="92">
        <v>320940</v>
      </c>
    </row>
    <row r="454" spans="1:7" ht="24" x14ac:dyDescent="0.2">
      <c r="A454" s="33" t="s">
        <v>821</v>
      </c>
      <c r="B454" s="34" t="s">
        <v>822</v>
      </c>
      <c r="C454" s="15" t="s">
        <v>693</v>
      </c>
      <c r="D454" s="91" t="s">
        <v>119</v>
      </c>
      <c r="E454" s="91">
        <v>1</v>
      </c>
      <c r="F454" s="92">
        <v>78309</v>
      </c>
      <c r="G454" s="92">
        <v>78309</v>
      </c>
    </row>
    <row r="455" spans="1:7" ht="24" x14ac:dyDescent="0.2">
      <c r="A455" s="36" t="s">
        <v>823</v>
      </c>
      <c r="B455" s="37" t="s">
        <v>824</v>
      </c>
      <c r="C455" s="21" t="s">
        <v>690</v>
      </c>
      <c r="D455" s="91" t="s">
        <v>119</v>
      </c>
      <c r="E455" s="91">
        <v>1</v>
      </c>
      <c r="F455" s="92">
        <v>111667</v>
      </c>
      <c r="G455" s="92">
        <v>111667</v>
      </c>
    </row>
    <row r="456" spans="1:7" ht="24" x14ac:dyDescent="0.2">
      <c r="A456" s="36" t="s">
        <v>825</v>
      </c>
      <c r="B456" s="37" t="s">
        <v>824</v>
      </c>
      <c r="C456" s="21" t="s">
        <v>693</v>
      </c>
      <c r="D456" s="91" t="s">
        <v>119</v>
      </c>
      <c r="E456" s="91">
        <v>20</v>
      </c>
      <c r="F456" s="92">
        <v>78309</v>
      </c>
      <c r="G456" s="92">
        <v>1566180</v>
      </c>
    </row>
    <row r="457" spans="1:7" ht="24" x14ac:dyDescent="0.2">
      <c r="A457" s="36" t="s">
        <v>826</v>
      </c>
      <c r="B457" s="37" t="s">
        <v>824</v>
      </c>
      <c r="C457" s="21" t="s">
        <v>682</v>
      </c>
      <c r="D457" s="91" t="s">
        <v>119</v>
      </c>
      <c r="E457" s="91">
        <v>8</v>
      </c>
      <c r="F457" s="92">
        <v>64188</v>
      </c>
      <c r="G457" s="92">
        <v>513504</v>
      </c>
    </row>
    <row r="458" spans="1:7" ht="24" x14ac:dyDescent="0.2">
      <c r="A458" s="30" t="s">
        <v>827</v>
      </c>
      <c r="B458" s="31" t="s">
        <v>828</v>
      </c>
      <c r="C458" s="35"/>
      <c r="D458" s="88"/>
      <c r="E458" s="88"/>
      <c r="F458" s="89"/>
      <c r="G458" s="90">
        <v>105843278</v>
      </c>
    </row>
    <row r="459" spans="1:7" ht="24" x14ac:dyDescent="0.2">
      <c r="A459" s="33" t="s">
        <v>829</v>
      </c>
      <c r="B459" s="34" t="s">
        <v>830</v>
      </c>
      <c r="C459" s="15" t="s">
        <v>831</v>
      </c>
      <c r="D459" s="91" t="s">
        <v>163</v>
      </c>
      <c r="E459" s="91">
        <v>22</v>
      </c>
      <c r="F459" s="92">
        <v>265412</v>
      </c>
      <c r="G459" s="92">
        <v>5839064</v>
      </c>
    </row>
    <row r="460" spans="1:7" ht="24" x14ac:dyDescent="0.2">
      <c r="A460" s="33" t="s">
        <v>832</v>
      </c>
      <c r="B460" s="34" t="s">
        <v>833</v>
      </c>
      <c r="C460" s="15" t="s">
        <v>834</v>
      </c>
      <c r="D460" s="91" t="s">
        <v>163</v>
      </c>
      <c r="E460" s="91">
        <v>100</v>
      </c>
      <c r="F460" s="92">
        <v>76288</v>
      </c>
      <c r="G460" s="92">
        <v>7628800</v>
      </c>
    </row>
    <row r="461" spans="1:7" ht="24" x14ac:dyDescent="0.2">
      <c r="A461" s="33" t="s">
        <v>835</v>
      </c>
      <c r="B461" s="34" t="s">
        <v>836</v>
      </c>
      <c r="C461" s="15" t="s">
        <v>837</v>
      </c>
      <c r="D461" s="91" t="s">
        <v>163</v>
      </c>
      <c r="E461" s="91">
        <v>455</v>
      </c>
      <c r="F461" s="92">
        <v>61498</v>
      </c>
      <c r="G461" s="92">
        <v>27981590</v>
      </c>
    </row>
    <row r="462" spans="1:7" x14ac:dyDescent="0.2">
      <c r="A462" s="33" t="s">
        <v>838</v>
      </c>
      <c r="B462" s="34" t="s">
        <v>833</v>
      </c>
      <c r="C462" s="15" t="s">
        <v>839</v>
      </c>
      <c r="D462" s="91" t="s">
        <v>840</v>
      </c>
      <c r="E462" s="104"/>
      <c r="F462" s="104"/>
      <c r="G462" s="103"/>
    </row>
    <row r="463" spans="1:7" ht="24" x14ac:dyDescent="0.2">
      <c r="A463" s="36" t="s">
        <v>841</v>
      </c>
      <c r="B463" s="37" t="s">
        <v>842</v>
      </c>
      <c r="C463" s="21" t="s">
        <v>837</v>
      </c>
      <c r="D463" s="91" t="s">
        <v>119</v>
      </c>
      <c r="E463" s="91">
        <v>85</v>
      </c>
      <c r="F463" s="92">
        <v>115050</v>
      </c>
      <c r="G463" s="92">
        <v>9779250</v>
      </c>
    </row>
    <row r="464" spans="1:7" ht="24" x14ac:dyDescent="0.2">
      <c r="A464" s="36" t="s">
        <v>843</v>
      </c>
      <c r="B464" s="37" t="s">
        <v>732</v>
      </c>
      <c r="C464" s="21" t="s">
        <v>837</v>
      </c>
      <c r="D464" s="91" t="s">
        <v>119</v>
      </c>
      <c r="E464" s="91">
        <v>28</v>
      </c>
      <c r="F464" s="92">
        <v>15853</v>
      </c>
      <c r="G464" s="92">
        <v>443884</v>
      </c>
    </row>
    <row r="465" spans="1:7" ht="24" x14ac:dyDescent="0.2">
      <c r="A465" s="33" t="s">
        <v>844</v>
      </c>
      <c r="B465" s="34" t="s">
        <v>836</v>
      </c>
      <c r="C465" s="15" t="s">
        <v>690</v>
      </c>
      <c r="D465" s="91" t="s">
        <v>163</v>
      </c>
      <c r="E465" s="91">
        <v>1142</v>
      </c>
      <c r="F465" s="92">
        <v>31817</v>
      </c>
      <c r="G465" s="92">
        <v>36335014</v>
      </c>
    </row>
    <row r="466" spans="1:7" ht="24" x14ac:dyDescent="0.2">
      <c r="A466" s="36" t="s">
        <v>845</v>
      </c>
      <c r="B466" s="37" t="s">
        <v>842</v>
      </c>
      <c r="C466" s="21" t="s">
        <v>690</v>
      </c>
      <c r="D466" s="91" t="s">
        <v>119</v>
      </c>
      <c r="E466" s="91">
        <v>410</v>
      </c>
      <c r="F466" s="92">
        <v>16168</v>
      </c>
      <c r="G466" s="92">
        <v>6628880</v>
      </c>
    </row>
    <row r="467" spans="1:7" ht="24" x14ac:dyDescent="0.2">
      <c r="A467" s="36" t="s">
        <v>846</v>
      </c>
      <c r="B467" s="37" t="s">
        <v>732</v>
      </c>
      <c r="C467" s="21" t="s">
        <v>690</v>
      </c>
      <c r="D467" s="91" t="s">
        <v>119</v>
      </c>
      <c r="E467" s="91">
        <v>85</v>
      </c>
      <c r="F467" s="92">
        <v>13296</v>
      </c>
      <c r="G467" s="92">
        <v>1130160</v>
      </c>
    </row>
    <row r="468" spans="1:7" ht="24" x14ac:dyDescent="0.2">
      <c r="A468" s="33" t="s">
        <v>847</v>
      </c>
      <c r="B468" s="34" t="s">
        <v>836</v>
      </c>
      <c r="C468" s="15" t="s">
        <v>693</v>
      </c>
      <c r="D468" s="91" t="s">
        <v>163</v>
      </c>
      <c r="E468" s="91">
        <v>138</v>
      </c>
      <c r="F468" s="92">
        <v>23606</v>
      </c>
      <c r="G468" s="92">
        <v>3257628</v>
      </c>
    </row>
    <row r="469" spans="1:7" ht="24" x14ac:dyDescent="0.2">
      <c r="A469" s="36" t="s">
        <v>848</v>
      </c>
      <c r="B469" s="37" t="s">
        <v>842</v>
      </c>
      <c r="C469" s="21" t="s">
        <v>693</v>
      </c>
      <c r="D469" s="91" t="s">
        <v>119</v>
      </c>
      <c r="E469" s="91">
        <v>57</v>
      </c>
      <c r="F469" s="92">
        <v>9909</v>
      </c>
      <c r="G469" s="92">
        <v>564813</v>
      </c>
    </row>
    <row r="470" spans="1:7" ht="24" x14ac:dyDescent="0.2">
      <c r="A470" s="36" t="s">
        <v>849</v>
      </c>
      <c r="B470" s="37" t="s">
        <v>732</v>
      </c>
      <c r="C470" s="21" t="s">
        <v>693</v>
      </c>
      <c r="D470" s="91" t="s">
        <v>119</v>
      </c>
      <c r="E470" s="91">
        <v>57</v>
      </c>
      <c r="F470" s="92">
        <v>10481</v>
      </c>
      <c r="G470" s="92">
        <v>597417</v>
      </c>
    </row>
    <row r="471" spans="1:7" ht="24" x14ac:dyDescent="0.2">
      <c r="A471" s="33" t="s">
        <v>850</v>
      </c>
      <c r="B471" s="34" t="s">
        <v>836</v>
      </c>
      <c r="C471" s="15" t="s">
        <v>682</v>
      </c>
      <c r="D471" s="91" t="s">
        <v>163</v>
      </c>
      <c r="E471" s="91">
        <v>86</v>
      </c>
      <c r="F471" s="92">
        <v>16277</v>
      </c>
      <c r="G471" s="92">
        <v>1399822</v>
      </c>
    </row>
    <row r="472" spans="1:7" ht="24" x14ac:dyDescent="0.2">
      <c r="A472" s="36" t="s">
        <v>851</v>
      </c>
      <c r="B472" s="37" t="s">
        <v>842</v>
      </c>
      <c r="C472" s="21" t="s">
        <v>682</v>
      </c>
      <c r="D472" s="91" t="s">
        <v>119</v>
      </c>
      <c r="E472" s="91">
        <v>89</v>
      </c>
      <c r="F472" s="92">
        <v>5669</v>
      </c>
      <c r="G472" s="92">
        <v>504541</v>
      </c>
    </row>
    <row r="473" spans="1:7" ht="24" x14ac:dyDescent="0.2">
      <c r="A473" s="36" t="s">
        <v>852</v>
      </c>
      <c r="B473" s="37" t="s">
        <v>732</v>
      </c>
      <c r="C473" s="21" t="s">
        <v>682</v>
      </c>
      <c r="D473" s="91" t="s">
        <v>119</v>
      </c>
      <c r="E473" s="91">
        <v>24</v>
      </c>
      <c r="F473" s="92">
        <v>7208</v>
      </c>
      <c r="G473" s="92">
        <v>172992</v>
      </c>
    </row>
    <row r="474" spans="1:7" ht="24" x14ac:dyDescent="0.2">
      <c r="A474" s="36" t="s">
        <v>853</v>
      </c>
      <c r="B474" s="37" t="s">
        <v>854</v>
      </c>
      <c r="C474" s="21" t="s">
        <v>682</v>
      </c>
      <c r="D474" s="91" t="s">
        <v>163</v>
      </c>
      <c r="E474" s="91">
        <v>122</v>
      </c>
      <c r="F474" s="92">
        <v>14422</v>
      </c>
      <c r="G474" s="92">
        <v>1759484</v>
      </c>
    </row>
    <row r="475" spans="1:7" ht="24" x14ac:dyDescent="0.2">
      <c r="A475" s="36" t="s">
        <v>855</v>
      </c>
      <c r="B475" s="37" t="s">
        <v>856</v>
      </c>
      <c r="C475" s="21" t="s">
        <v>682</v>
      </c>
      <c r="D475" s="91" t="s">
        <v>119</v>
      </c>
      <c r="E475" s="91">
        <v>11</v>
      </c>
      <c r="F475" s="92">
        <v>165449</v>
      </c>
      <c r="G475" s="92">
        <v>1819939</v>
      </c>
    </row>
    <row r="476" spans="1:7" x14ac:dyDescent="0.2">
      <c r="A476" s="30" t="s">
        <v>857</v>
      </c>
      <c r="B476" s="38" t="s">
        <v>858</v>
      </c>
      <c r="C476" s="39"/>
      <c r="D476" s="88"/>
      <c r="E476" s="88"/>
      <c r="F476" s="89"/>
      <c r="G476" s="89">
        <v>24458802</v>
      </c>
    </row>
    <row r="477" spans="1:7" ht="24" x14ac:dyDescent="0.2">
      <c r="A477" s="36" t="s">
        <v>859</v>
      </c>
      <c r="B477" s="37" t="s">
        <v>860</v>
      </c>
      <c r="C477" s="21"/>
      <c r="D477" s="91" t="s">
        <v>54</v>
      </c>
      <c r="E477" s="91">
        <v>890</v>
      </c>
      <c r="F477" s="92">
        <v>15023</v>
      </c>
      <c r="G477" s="92">
        <v>13370470</v>
      </c>
    </row>
    <row r="478" spans="1:7" ht="24" x14ac:dyDescent="0.2">
      <c r="A478" s="36" t="s">
        <v>861</v>
      </c>
      <c r="B478" s="37" t="s">
        <v>862</v>
      </c>
      <c r="C478" s="21"/>
      <c r="D478" s="91" t="s">
        <v>54</v>
      </c>
      <c r="E478" s="91">
        <v>712</v>
      </c>
      <c r="F478" s="92">
        <v>13307</v>
      </c>
      <c r="G478" s="92">
        <v>9474584</v>
      </c>
    </row>
    <row r="479" spans="1:7" ht="36" x14ac:dyDescent="0.2">
      <c r="A479" s="36" t="s">
        <v>863</v>
      </c>
      <c r="B479" s="37" t="s">
        <v>47</v>
      </c>
      <c r="C479" s="21"/>
      <c r="D479" s="91" t="s">
        <v>54</v>
      </c>
      <c r="E479" s="91">
        <v>267</v>
      </c>
      <c r="F479" s="92">
        <v>6044</v>
      </c>
      <c r="G479" s="92">
        <v>1613748</v>
      </c>
    </row>
    <row r="480" spans="1:7" x14ac:dyDescent="0.2">
      <c r="A480" s="30" t="s">
        <v>864</v>
      </c>
      <c r="B480" s="38" t="s">
        <v>865</v>
      </c>
      <c r="C480" s="39"/>
      <c r="D480" s="88"/>
      <c r="E480" s="88"/>
      <c r="F480" s="89"/>
      <c r="G480" s="89">
        <v>13508003</v>
      </c>
    </row>
    <row r="481" spans="1:7" ht="24" x14ac:dyDescent="0.2">
      <c r="A481" s="36" t="s">
        <v>866</v>
      </c>
      <c r="B481" s="37" t="s">
        <v>867</v>
      </c>
      <c r="C481" s="21" t="s">
        <v>868</v>
      </c>
      <c r="D481" s="95" t="s">
        <v>119</v>
      </c>
      <c r="E481" s="95">
        <v>30</v>
      </c>
      <c r="F481" s="97">
        <v>230186</v>
      </c>
      <c r="G481" s="97">
        <v>6905580</v>
      </c>
    </row>
    <row r="482" spans="1:7" ht="24" x14ac:dyDescent="0.2">
      <c r="A482" s="36" t="s">
        <v>869</v>
      </c>
      <c r="B482" s="37" t="s">
        <v>867</v>
      </c>
      <c r="C482" s="21" t="s">
        <v>870</v>
      </c>
      <c r="D482" s="95" t="s">
        <v>119</v>
      </c>
      <c r="E482" s="95">
        <v>8</v>
      </c>
      <c r="F482" s="97">
        <v>320215</v>
      </c>
      <c r="G482" s="97">
        <v>2561720</v>
      </c>
    </row>
    <row r="483" spans="1:7" ht="24" x14ac:dyDescent="0.2">
      <c r="A483" s="36" t="s">
        <v>871</v>
      </c>
      <c r="B483" s="37" t="s">
        <v>872</v>
      </c>
      <c r="C483" s="21"/>
      <c r="D483" s="91" t="s">
        <v>119</v>
      </c>
      <c r="E483" s="91">
        <v>1</v>
      </c>
      <c r="F483" s="92">
        <v>629984</v>
      </c>
      <c r="G483" s="92">
        <v>629984</v>
      </c>
    </row>
    <row r="484" spans="1:7" ht="24" x14ac:dyDescent="0.2">
      <c r="A484" s="36" t="s">
        <v>873</v>
      </c>
      <c r="B484" s="37" t="s">
        <v>874</v>
      </c>
      <c r="C484" s="21"/>
      <c r="D484" s="91" t="s">
        <v>119</v>
      </c>
      <c r="E484" s="91">
        <v>2</v>
      </c>
      <c r="F484" s="92">
        <v>1280446</v>
      </c>
      <c r="G484" s="92">
        <v>2560892</v>
      </c>
    </row>
    <row r="485" spans="1:7" ht="24" x14ac:dyDescent="0.2">
      <c r="A485" s="36" t="s">
        <v>875</v>
      </c>
      <c r="B485" s="37" t="s">
        <v>876</v>
      </c>
      <c r="C485" s="21"/>
      <c r="D485" s="91" t="s">
        <v>119</v>
      </c>
      <c r="E485" s="91">
        <v>1</v>
      </c>
      <c r="F485" s="92">
        <v>849827</v>
      </c>
      <c r="G485" s="92">
        <v>849827</v>
      </c>
    </row>
    <row r="486" spans="1:7" x14ac:dyDescent="0.2">
      <c r="A486" s="30" t="s">
        <v>877</v>
      </c>
      <c r="B486" s="38" t="s">
        <v>878</v>
      </c>
      <c r="C486" s="39"/>
      <c r="D486" s="88"/>
      <c r="E486" s="88"/>
      <c r="F486" s="89"/>
      <c r="G486" s="90">
        <v>6284007</v>
      </c>
    </row>
    <row r="487" spans="1:7" ht="24" x14ac:dyDescent="0.2">
      <c r="A487" s="36" t="s">
        <v>879</v>
      </c>
      <c r="B487" s="37" t="s">
        <v>880</v>
      </c>
      <c r="C487" s="21"/>
      <c r="D487" s="95" t="s">
        <v>119</v>
      </c>
      <c r="E487" s="95">
        <v>1</v>
      </c>
      <c r="F487" s="97">
        <v>6284007</v>
      </c>
      <c r="G487" s="97">
        <v>6284007</v>
      </c>
    </row>
    <row r="488" spans="1:7" x14ac:dyDescent="0.2">
      <c r="A488" s="30" t="s">
        <v>881</v>
      </c>
      <c r="B488" s="38" t="s">
        <v>882</v>
      </c>
      <c r="C488" s="39"/>
      <c r="D488" s="107"/>
      <c r="E488" s="107"/>
      <c r="F488" s="90"/>
      <c r="G488" s="90">
        <v>4438000</v>
      </c>
    </row>
    <row r="489" spans="1:7" ht="24" x14ac:dyDescent="0.2">
      <c r="A489" s="36" t="s">
        <v>883</v>
      </c>
      <c r="B489" s="37" t="s">
        <v>884</v>
      </c>
      <c r="C489" s="21"/>
      <c r="D489" s="91" t="s">
        <v>119</v>
      </c>
      <c r="E489" s="91">
        <v>1</v>
      </c>
      <c r="F489" s="92">
        <v>1477000</v>
      </c>
      <c r="G489" s="92">
        <v>1477000</v>
      </c>
    </row>
    <row r="490" spans="1:7" ht="24" x14ac:dyDescent="0.2">
      <c r="A490" s="36" t="s">
        <v>885</v>
      </c>
      <c r="B490" s="37" t="s">
        <v>886</v>
      </c>
      <c r="C490" s="21"/>
      <c r="D490" s="91" t="s">
        <v>119</v>
      </c>
      <c r="E490" s="91">
        <v>1</v>
      </c>
      <c r="F490" s="92">
        <v>1318000</v>
      </c>
      <c r="G490" s="92">
        <v>1318000</v>
      </c>
    </row>
    <row r="491" spans="1:7" ht="24" x14ac:dyDescent="0.2">
      <c r="A491" s="36" t="s">
        <v>887</v>
      </c>
      <c r="B491" s="37" t="s">
        <v>888</v>
      </c>
      <c r="C491" s="21"/>
      <c r="D491" s="91" t="s">
        <v>119</v>
      </c>
      <c r="E491" s="91">
        <v>7</v>
      </c>
      <c r="F491" s="92">
        <v>159000</v>
      </c>
      <c r="G491" s="92">
        <v>1113000</v>
      </c>
    </row>
    <row r="492" spans="1:7" ht="24" x14ac:dyDescent="0.2">
      <c r="A492" s="36" t="s">
        <v>889</v>
      </c>
      <c r="B492" s="37" t="s">
        <v>890</v>
      </c>
      <c r="C492" s="21"/>
      <c r="D492" s="91" t="s">
        <v>119</v>
      </c>
      <c r="E492" s="91">
        <v>1</v>
      </c>
      <c r="F492" s="92">
        <v>530000</v>
      </c>
      <c r="G492" s="92">
        <v>530000</v>
      </c>
    </row>
    <row r="493" spans="1:7" x14ac:dyDescent="0.2">
      <c r="A493" s="13"/>
      <c r="B493" s="14"/>
      <c r="C493" s="15"/>
      <c r="D493" s="91"/>
      <c r="E493" s="91"/>
      <c r="F493" s="92"/>
      <c r="G493" s="92"/>
    </row>
    <row r="494" spans="1:7" x14ac:dyDescent="0.2">
      <c r="A494" s="40" t="s">
        <v>891</v>
      </c>
      <c r="B494" s="41" t="s">
        <v>892</v>
      </c>
      <c r="C494" s="29"/>
      <c r="D494" s="94"/>
      <c r="E494" s="94"/>
      <c r="F494" s="87"/>
      <c r="G494" s="87">
        <v>172699061</v>
      </c>
    </row>
    <row r="495" spans="1:7" x14ac:dyDescent="0.2">
      <c r="A495" s="30" t="s">
        <v>893</v>
      </c>
      <c r="B495" s="38" t="s">
        <v>894</v>
      </c>
      <c r="C495" s="39"/>
      <c r="D495" s="88"/>
      <c r="E495" s="88"/>
      <c r="F495" s="89"/>
      <c r="G495" s="89">
        <v>14393915</v>
      </c>
    </row>
    <row r="496" spans="1:7" ht="24" x14ac:dyDescent="0.2">
      <c r="A496" s="13" t="s">
        <v>895</v>
      </c>
      <c r="B496" s="14" t="s">
        <v>896</v>
      </c>
      <c r="C496" s="15" t="s">
        <v>837</v>
      </c>
      <c r="D496" s="95" t="s">
        <v>163</v>
      </c>
      <c r="E496" s="95">
        <v>8</v>
      </c>
      <c r="F496" s="97">
        <v>98702</v>
      </c>
      <c r="G496" s="97">
        <v>789616</v>
      </c>
    </row>
    <row r="497" spans="1:7" ht="24" x14ac:dyDescent="0.2">
      <c r="A497" s="13" t="s">
        <v>897</v>
      </c>
      <c r="B497" s="14" t="s">
        <v>898</v>
      </c>
      <c r="C497" s="15" t="s">
        <v>837</v>
      </c>
      <c r="D497" s="95" t="s">
        <v>119</v>
      </c>
      <c r="E497" s="95">
        <v>19</v>
      </c>
      <c r="F497" s="97">
        <v>119038</v>
      </c>
      <c r="G497" s="97">
        <v>2261722</v>
      </c>
    </row>
    <row r="498" spans="1:7" ht="24" x14ac:dyDescent="0.2">
      <c r="A498" s="13" t="s">
        <v>899</v>
      </c>
      <c r="B498" s="14" t="s">
        <v>896</v>
      </c>
      <c r="C498" s="15" t="s">
        <v>690</v>
      </c>
      <c r="D498" s="91" t="s">
        <v>163</v>
      </c>
      <c r="E498" s="91">
        <v>5</v>
      </c>
      <c r="F498" s="92">
        <v>51781</v>
      </c>
      <c r="G498" s="92">
        <v>258905</v>
      </c>
    </row>
    <row r="499" spans="1:7" ht="24" x14ac:dyDescent="0.2">
      <c r="A499" s="13" t="s">
        <v>900</v>
      </c>
      <c r="B499" s="14" t="s">
        <v>898</v>
      </c>
      <c r="C499" s="15" t="s">
        <v>690</v>
      </c>
      <c r="D499" s="91" t="s">
        <v>119</v>
      </c>
      <c r="E499" s="91">
        <v>12</v>
      </c>
      <c r="F499" s="92">
        <v>42475</v>
      </c>
      <c r="G499" s="92">
        <v>509700</v>
      </c>
    </row>
    <row r="500" spans="1:7" ht="24" x14ac:dyDescent="0.2">
      <c r="A500" s="13" t="s">
        <v>901</v>
      </c>
      <c r="B500" s="14" t="s">
        <v>896</v>
      </c>
      <c r="C500" s="15" t="s">
        <v>693</v>
      </c>
      <c r="D500" s="91" t="s">
        <v>163</v>
      </c>
      <c r="E500" s="91">
        <v>3</v>
      </c>
      <c r="F500" s="92">
        <v>40333</v>
      </c>
      <c r="G500" s="92">
        <v>120999</v>
      </c>
    </row>
    <row r="501" spans="1:7" ht="24" x14ac:dyDescent="0.2">
      <c r="A501" s="13" t="s">
        <v>902</v>
      </c>
      <c r="B501" s="14" t="s">
        <v>898</v>
      </c>
      <c r="C501" s="15" t="s">
        <v>693</v>
      </c>
      <c r="D501" s="91" t="s">
        <v>119</v>
      </c>
      <c r="E501" s="91">
        <v>5</v>
      </c>
      <c r="F501" s="92">
        <v>29022</v>
      </c>
      <c r="G501" s="92">
        <v>145110</v>
      </c>
    </row>
    <row r="502" spans="1:7" ht="24" x14ac:dyDescent="0.2">
      <c r="A502" s="13" t="s">
        <v>903</v>
      </c>
      <c r="B502" s="14" t="s">
        <v>896</v>
      </c>
      <c r="C502" s="15" t="s">
        <v>904</v>
      </c>
      <c r="D502" s="91" t="s">
        <v>163</v>
      </c>
      <c r="E502" s="91">
        <v>3</v>
      </c>
      <c r="F502" s="92">
        <v>33102</v>
      </c>
      <c r="G502" s="92">
        <v>99306</v>
      </c>
    </row>
    <row r="503" spans="1:7" ht="24" x14ac:dyDescent="0.2">
      <c r="A503" s="13" t="s">
        <v>905</v>
      </c>
      <c r="B503" s="14" t="s">
        <v>898</v>
      </c>
      <c r="C503" s="15" t="s">
        <v>904</v>
      </c>
      <c r="D503" s="91" t="s">
        <v>119</v>
      </c>
      <c r="E503" s="91">
        <v>5</v>
      </c>
      <c r="F503" s="92">
        <v>19867</v>
      </c>
      <c r="G503" s="92">
        <v>99335</v>
      </c>
    </row>
    <row r="504" spans="1:7" ht="24" x14ac:dyDescent="0.2">
      <c r="A504" s="13" t="s">
        <v>906</v>
      </c>
      <c r="B504" s="42" t="s">
        <v>907</v>
      </c>
      <c r="C504" s="15" t="s">
        <v>908</v>
      </c>
      <c r="D504" s="91" t="s">
        <v>163</v>
      </c>
      <c r="E504" s="91">
        <v>6</v>
      </c>
      <c r="F504" s="92">
        <v>20723</v>
      </c>
      <c r="G504" s="92">
        <v>124338</v>
      </c>
    </row>
    <row r="505" spans="1:7" ht="24" x14ac:dyDescent="0.2">
      <c r="A505" s="13" t="s">
        <v>909</v>
      </c>
      <c r="B505" s="14" t="s">
        <v>910</v>
      </c>
      <c r="C505" s="15" t="s">
        <v>908</v>
      </c>
      <c r="D505" s="91" t="s">
        <v>119</v>
      </c>
      <c r="E505" s="91">
        <v>8</v>
      </c>
      <c r="F505" s="92">
        <v>6905</v>
      </c>
      <c r="G505" s="92">
        <v>55240</v>
      </c>
    </row>
    <row r="506" spans="1:7" ht="24" x14ac:dyDescent="0.2">
      <c r="A506" s="13" t="s">
        <v>911</v>
      </c>
      <c r="B506" s="14" t="s">
        <v>912</v>
      </c>
      <c r="C506" s="15" t="s">
        <v>690</v>
      </c>
      <c r="D506" s="91" t="s">
        <v>119</v>
      </c>
      <c r="E506" s="91">
        <v>2</v>
      </c>
      <c r="F506" s="92">
        <v>27913</v>
      </c>
      <c r="G506" s="92">
        <v>55826</v>
      </c>
    </row>
    <row r="507" spans="1:7" ht="24" x14ac:dyDescent="0.2">
      <c r="A507" s="13" t="s">
        <v>913</v>
      </c>
      <c r="B507" s="14" t="s">
        <v>914</v>
      </c>
      <c r="C507" s="15" t="s">
        <v>837</v>
      </c>
      <c r="D507" s="91" t="s">
        <v>119</v>
      </c>
      <c r="E507" s="91">
        <v>3</v>
      </c>
      <c r="F507" s="92">
        <v>25565</v>
      </c>
      <c r="G507" s="92">
        <v>76695</v>
      </c>
    </row>
    <row r="508" spans="1:7" ht="24" x14ac:dyDescent="0.2">
      <c r="A508" s="13" t="s">
        <v>915</v>
      </c>
      <c r="B508" s="14" t="s">
        <v>914</v>
      </c>
      <c r="C508" s="15" t="s">
        <v>690</v>
      </c>
      <c r="D508" s="91" t="s">
        <v>119</v>
      </c>
      <c r="E508" s="91">
        <v>2</v>
      </c>
      <c r="F508" s="92">
        <v>17575</v>
      </c>
      <c r="G508" s="92">
        <v>35150</v>
      </c>
    </row>
    <row r="509" spans="1:7" ht="24" x14ac:dyDescent="0.2">
      <c r="A509" s="13" t="s">
        <v>916</v>
      </c>
      <c r="B509" s="14" t="s">
        <v>914</v>
      </c>
      <c r="C509" s="15" t="s">
        <v>693</v>
      </c>
      <c r="D509" s="91" t="s">
        <v>119</v>
      </c>
      <c r="E509" s="91">
        <v>2</v>
      </c>
      <c r="F509" s="92">
        <v>13472</v>
      </c>
      <c r="G509" s="92">
        <v>26944</v>
      </c>
    </row>
    <row r="510" spans="1:7" ht="24" x14ac:dyDescent="0.2">
      <c r="A510" s="13" t="s">
        <v>917</v>
      </c>
      <c r="B510" s="14" t="s">
        <v>914</v>
      </c>
      <c r="C510" s="15" t="s">
        <v>918</v>
      </c>
      <c r="D510" s="91" t="s">
        <v>119</v>
      </c>
      <c r="E510" s="91">
        <v>2</v>
      </c>
      <c r="F510" s="92">
        <v>11366</v>
      </c>
      <c r="G510" s="92">
        <v>22732</v>
      </c>
    </row>
    <row r="511" spans="1:7" ht="24" x14ac:dyDescent="0.2">
      <c r="A511" s="13" t="s">
        <v>919</v>
      </c>
      <c r="B511" s="14" t="s">
        <v>920</v>
      </c>
      <c r="C511" s="15" t="s">
        <v>918</v>
      </c>
      <c r="D511" s="91" t="s">
        <v>119</v>
      </c>
      <c r="E511" s="91">
        <v>3</v>
      </c>
      <c r="F511" s="92">
        <v>71653</v>
      </c>
      <c r="G511" s="92">
        <v>214959</v>
      </c>
    </row>
    <row r="512" spans="1:7" ht="24" x14ac:dyDescent="0.2">
      <c r="A512" s="13" t="s">
        <v>921</v>
      </c>
      <c r="B512" s="14" t="s">
        <v>920</v>
      </c>
      <c r="C512" s="15" t="s">
        <v>908</v>
      </c>
      <c r="D512" s="91" t="s">
        <v>119</v>
      </c>
      <c r="E512" s="91">
        <v>1</v>
      </c>
      <c r="F512" s="92">
        <v>44827</v>
      </c>
      <c r="G512" s="92">
        <v>44827</v>
      </c>
    </row>
    <row r="513" spans="1:7" ht="24" x14ac:dyDescent="0.2">
      <c r="A513" s="13" t="s">
        <v>922</v>
      </c>
      <c r="B513" s="14" t="s">
        <v>923</v>
      </c>
      <c r="C513" s="15" t="s">
        <v>918</v>
      </c>
      <c r="D513" s="91" t="s">
        <v>119</v>
      </c>
      <c r="E513" s="91">
        <v>2</v>
      </c>
      <c r="F513" s="92">
        <v>12151</v>
      </c>
      <c r="G513" s="92">
        <v>24302</v>
      </c>
    </row>
    <row r="514" spans="1:7" ht="24" x14ac:dyDescent="0.2">
      <c r="A514" s="13" t="s">
        <v>924</v>
      </c>
      <c r="B514" s="14" t="s">
        <v>923</v>
      </c>
      <c r="C514" s="15" t="s">
        <v>908</v>
      </c>
      <c r="D514" s="91" t="s">
        <v>119</v>
      </c>
      <c r="E514" s="91">
        <v>1</v>
      </c>
      <c r="F514" s="92">
        <v>4953</v>
      </c>
      <c r="G514" s="92">
        <v>4953</v>
      </c>
    </row>
    <row r="515" spans="1:7" ht="24" x14ac:dyDescent="0.2">
      <c r="A515" s="13" t="s">
        <v>925</v>
      </c>
      <c r="B515" s="14" t="s">
        <v>926</v>
      </c>
      <c r="C515" s="15" t="s">
        <v>693</v>
      </c>
      <c r="D515" s="91" t="s">
        <v>119</v>
      </c>
      <c r="E515" s="91">
        <v>1</v>
      </c>
      <c r="F515" s="92">
        <v>343184</v>
      </c>
      <c r="G515" s="92">
        <v>343184</v>
      </c>
    </row>
    <row r="516" spans="1:7" ht="24" x14ac:dyDescent="0.2">
      <c r="A516" s="13" t="s">
        <v>927</v>
      </c>
      <c r="B516" s="14" t="s">
        <v>928</v>
      </c>
      <c r="C516" s="15" t="s">
        <v>908</v>
      </c>
      <c r="D516" s="91" t="s">
        <v>119</v>
      </c>
      <c r="E516" s="91">
        <v>1</v>
      </c>
      <c r="F516" s="92">
        <v>109528</v>
      </c>
      <c r="G516" s="92">
        <v>109528</v>
      </c>
    </row>
    <row r="517" spans="1:7" ht="24" x14ac:dyDescent="0.2">
      <c r="A517" s="13" t="s">
        <v>929</v>
      </c>
      <c r="B517" s="14" t="s">
        <v>930</v>
      </c>
      <c r="C517" s="15" t="s">
        <v>690</v>
      </c>
      <c r="D517" s="91" t="s">
        <v>119</v>
      </c>
      <c r="E517" s="91">
        <v>2</v>
      </c>
      <c r="F517" s="92">
        <v>837220</v>
      </c>
      <c r="G517" s="92">
        <v>1674440</v>
      </c>
    </row>
    <row r="518" spans="1:7" ht="24" x14ac:dyDescent="0.2">
      <c r="A518" s="13" t="s">
        <v>931</v>
      </c>
      <c r="B518" s="14" t="s">
        <v>932</v>
      </c>
      <c r="C518" s="15" t="s">
        <v>690</v>
      </c>
      <c r="D518" s="91" t="s">
        <v>119</v>
      </c>
      <c r="E518" s="91">
        <v>2</v>
      </c>
      <c r="F518" s="92">
        <v>751321</v>
      </c>
      <c r="G518" s="92">
        <v>1502642</v>
      </c>
    </row>
    <row r="519" spans="1:7" ht="24" x14ac:dyDescent="0.2">
      <c r="A519" s="13" t="s">
        <v>933</v>
      </c>
      <c r="B519" s="14" t="s">
        <v>930</v>
      </c>
      <c r="C519" s="15" t="s">
        <v>693</v>
      </c>
      <c r="D519" s="91" t="s">
        <v>119</v>
      </c>
      <c r="E519" s="91">
        <v>2</v>
      </c>
      <c r="F519" s="92">
        <v>513715</v>
      </c>
      <c r="G519" s="92">
        <v>1027430</v>
      </c>
    </row>
    <row r="520" spans="1:7" ht="24" x14ac:dyDescent="0.2">
      <c r="A520" s="13" t="s">
        <v>934</v>
      </c>
      <c r="B520" s="14" t="s">
        <v>932</v>
      </c>
      <c r="C520" s="15" t="s">
        <v>693</v>
      </c>
      <c r="D520" s="91" t="s">
        <v>119</v>
      </c>
      <c r="E520" s="91">
        <v>2</v>
      </c>
      <c r="F520" s="92">
        <v>596925</v>
      </c>
      <c r="G520" s="92">
        <v>1193850</v>
      </c>
    </row>
    <row r="521" spans="1:7" ht="24" x14ac:dyDescent="0.2">
      <c r="A521" s="13" t="s">
        <v>935</v>
      </c>
      <c r="B521" s="14" t="s">
        <v>936</v>
      </c>
      <c r="C521" s="15"/>
      <c r="D521" s="91" t="s">
        <v>119</v>
      </c>
      <c r="E521" s="91">
        <v>2</v>
      </c>
      <c r="F521" s="92">
        <v>59756</v>
      </c>
      <c r="G521" s="92">
        <v>119512</v>
      </c>
    </row>
    <row r="522" spans="1:7" ht="24" x14ac:dyDescent="0.2">
      <c r="A522" s="13" t="s">
        <v>937</v>
      </c>
      <c r="B522" s="14" t="s">
        <v>938</v>
      </c>
      <c r="C522" s="15" t="s">
        <v>682</v>
      </c>
      <c r="D522" s="91" t="s">
        <v>119</v>
      </c>
      <c r="E522" s="91">
        <v>4</v>
      </c>
      <c r="F522" s="92">
        <v>174027</v>
      </c>
      <c r="G522" s="92">
        <v>696108</v>
      </c>
    </row>
    <row r="523" spans="1:7" ht="24" x14ac:dyDescent="0.2">
      <c r="A523" s="13" t="s">
        <v>939</v>
      </c>
      <c r="B523" s="14" t="s">
        <v>940</v>
      </c>
      <c r="C523" s="15" t="s">
        <v>682</v>
      </c>
      <c r="D523" s="91" t="s">
        <v>119</v>
      </c>
      <c r="E523" s="91">
        <v>8</v>
      </c>
      <c r="F523" s="92">
        <v>128736</v>
      </c>
      <c r="G523" s="92">
        <v>1029888</v>
      </c>
    </row>
    <row r="524" spans="1:7" ht="24" x14ac:dyDescent="0.2">
      <c r="A524" s="13" t="s">
        <v>941</v>
      </c>
      <c r="B524" s="14" t="s">
        <v>710</v>
      </c>
      <c r="C524" s="15" t="s">
        <v>942</v>
      </c>
      <c r="D524" s="91" t="s">
        <v>119</v>
      </c>
      <c r="E524" s="91">
        <v>1</v>
      </c>
      <c r="F524" s="92">
        <v>174078</v>
      </c>
      <c r="G524" s="92">
        <v>174078</v>
      </c>
    </row>
    <row r="525" spans="1:7" ht="24" x14ac:dyDescent="0.2">
      <c r="A525" s="13" t="s">
        <v>943</v>
      </c>
      <c r="B525" s="14" t="s">
        <v>710</v>
      </c>
      <c r="C525" s="15" t="s">
        <v>944</v>
      </c>
      <c r="D525" s="91" t="s">
        <v>119</v>
      </c>
      <c r="E525" s="91">
        <v>1</v>
      </c>
      <c r="F525" s="92">
        <v>132678</v>
      </c>
      <c r="G525" s="92">
        <v>132678</v>
      </c>
    </row>
    <row r="526" spans="1:7" ht="24" x14ac:dyDescent="0.2">
      <c r="A526" s="13" t="s">
        <v>945</v>
      </c>
      <c r="B526" s="14" t="s">
        <v>713</v>
      </c>
      <c r="C526" s="15" t="s">
        <v>942</v>
      </c>
      <c r="D526" s="91" t="s">
        <v>119</v>
      </c>
      <c r="E526" s="91">
        <v>1</v>
      </c>
      <c r="F526" s="92">
        <v>256878</v>
      </c>
      <c r="G526" s="92">
        <v>256878</v>
      </c>
    </row>
    <row r="527" spans="1:7" ht="24" x14ac:dyDescent="0.2">
      <c r="A527" s="13" t="s">
        <v>946</v>
      </c>
      <c r="B527" s="14" t="s">
        <v>713</v>
      </c>
      <c r="C527" s="15" t="s">
        <v>944</v>
      </c>
      <c r="D527" s="91" t="s">
        <v>119</v>
      </c>
      <c r="E527" s="91">
        <v>1</v>
      </c>
      <c r="F527" s="92">
        <v>132678</v>
      </c>
      <c r="G527" s="92">
        <v>132678</v>
      </c>
    </row>
    <row r="528" spans="1:7" ht="24" x14ac:dyDescent="0.2">
      <c r="A528" s="13" t="s">
        <v>947</v>
      </c>
      <c r="B528" s="14" t="s">
        <v>948</v>
      </c>
      <c r="C528" s="15" t="s">
        <v>690</v>
      </c>
      <c r="D528" s="91" t="s">
        <v>119</v>
      </c>
      <c r="E528" s="91">
        <v>1</v>
      </c>
      <c r="F528" s="92">
        <v>659601</v>
      </c>
      <c r="G528" s="92">
        <v>659601</v>
      </c>
    </row>
    <row r="529" spans="1:7" ht="24" x14ac:dyDescent="0.2">
      <c r="A529" s="13" t="s">
        <v>949</v>
      </c>
      <c r="B529" s="14" t="s">
        <v>948</v>
      </c>
      <c r="C529" s="15" t="s">
        <v>693</v>
      </c>
      <c r="D529" s="91" t="s">
        <v>119</v>
      </c>
      <c r="E529" s="91">
        <v>1</v>
      </c>
      <c r="F529" s="92">
        <v>370761</v>
      </c>
      <c r="G529" s="92">
        <v>370761</v>
      </c>
    </row>
    <row r="530" spans="1:7" ht="24" x14ac:dyDescent="0.2">
      <c r="A530" s="43" t="s">
        <v>950</v>
      </c>
      <c r="B530" s="44" t="s">
        <v>951</v>
      </c>
      <c r="C530" s="39"/>
      <c r="D530" s="107"/>
      <c r="E530" s="107"/>
      <c r="F530" s="90"/>
      <c r="G530" s="90">
        <v>158305146</v>
      </c>
    </row>
    <row r="531" spans="1:7" ht="36" x14ac:dyDescent="0.2">
      <c r="A531" s="13"/>
      <c r="B531" s="14" t="s">
        <v>952</v>
      </c>
      <c r="C531" s="15"/>
      <c r="D531" s="95"/>
      <c r="E531" s="95"/>
      <c r="F531" s="97"/>
      <c r="G531" s="97"/>
    </row>
    <row r="532" spans="1:7" ht="24" x14ac:dyDescent="0.2">
      <c r="A532" s="13" t="s">
        <v>953</v>
      </c>
      <c r="B532" s="14" t="s">
        <v>930</v>
      </c>
      <c r="C532" s="15" t="s">
        <v>682</v>
      </c>
      <c r="D532" s="91" t="s">
        <v>119</v>
      </c>
      <c r="E532" s="91">
        <v>2</v>
      </c>
      <c r="F532" s="92">
        <v>329536</v>
      </c>
      <c r="G532" s="92">
        <v>659072</v>
      </c>
    </row>
    <row r="533" spans="1:7" ht="24" x14ac:dyDescent="0.2">
      <c r="A533" s="13" t="s">
        <v>954</v>
      </c>
      <c r="B533" s="14" t="s">
        <v>932</v>
      </c>
      <c r="C533" s="15" t="s">
        <v>682</v>
      </c>
      <c r="D533" s="91" t="s">
        <v>119</v>
      </c>
      <c r="E533" s="91">
        <v>2</v>
      </c>
      <c r="F533" s="92">
        <v>321866</v>
      </c>
      <c r="G533" s="92">
        <v>643732</v>
      </c>
    </row>
    <row r="534" spans="1:7" ht="24" x14ac:dyDescent="0.2">
      <c r="A534" s="13" t="s">
        <v>955</v>
      </c>
      <c r="B534" s="14" t="s">
        <v>956</v>
      </c>
      <c r="C534" s="15" t="s">
        <v>682</v>
      </c>
      <c r="D534" s="91" t="s">
        <v>119</v>
      </c>
      <c r="E534" s="91">
        <v>2</v>
      </c>
      <c r="F534" s="92">
        <v>232012</v>
      </c>
      <c r="G534" s="92">
        <v>464024</v>
      </c>
    </row>
    <row r="535" spans="1:7" ht="24" x14ac:dyDescent="0.2">
      <c r="A535" s="13" t="s">
        <v>957</v>
      </c>
      <c r="B535" s="14" t="s">
        <v>930</v>
      </c>
      <c r="C535" s="15" t="s">
        <v>693</v>
      </c>
      <c r="D535" s="91" t="s">
        <v>119</v>
      </c>
      <c r="E535" s="91">
        <v>1</v>
      </c>
      <c r="F535" s="92">
        <v>513715</v>
      </c>
      <c r="G535" s="92">
        <v>513715</v>
      </c>
    </row>
    <row r="536" spans="1:7" ht="24" x14ac:dyDescent="0.2">
      <c r="A536" s="13" t="s">
        <v>958</v>
      </c>
      <c r="B536" s="14" t="s">
        <v>932</v>
      </c>
      <c r="C536" s="15" t="s">
        <v>693</v>
      </c>
      <c r="D536" s="91" t="s">
        <v>119</v>
      </c>
      <c r="E536" s="91">
        <v>1</v>
      </c>
      <c r="F536" s="92">
        <v>596925</v>
      </c>
      <c r="G536" s="92">
        <v>596925</v>
      </c>
    </row>
    <row r="537" spans="1:7" ht="24" x14ac:dyDescent="0.2">
      <c r="A537" s="13" t="s">
        <v>959</v>
      </c>
      <c r="B537" s="14" t="s">
        <v>956</v>
      </c>
      <c r="C537" s="15" t="s">
        <v>693</v>
      </c>
      <c r="D537" s="91" t="s">
        <v>119</v>
      </c>
      <c r="E537" s="91">
        <v>1</v>
      </c>
      <c r="F537" s="92">
        <v>319456</v>
      </c>
      <c r="G537" s="92">
        <v>319456</v>
      </c>
    </row>
    <row r="538" spans="1:7" ht="24" x14ac:dyDescent="0.2">
      <c r="A538" s="13" t="s">
        <v>960</v>
      </c>
      <c r="B538" s="14" t="s">
        <v>961</v>
      </c>
      <c r="C538" s="15" t="s">
        <v>962</v>
      </c>
      <c r="D538" s="91" t="s">
        <v>119</v>
      </c>
      <c r="E538" s="91">
        <v>3</v>
      </c>
      <c r="F538" s="92">
        <v>103358</v>
      </c>
      <c r="G538" s="92">
        <v>310074</v>
      </c>
    </row>
    <row r="539" spans="1:7" ht="24" x14ac:dyDescent="0.2">
      <c r="A539" s="13" t="s">
        <v>963</v>
      </c>
      <c r="B539" s="14" t="s">
        <v>964</v>
      </c>
      <c r="C539" s="15" t="s">
        <v>962</v>
      </c>
      <c r="D539" s="91" t="s">
        <v>119</v>
      </c>
      <c r="E539" s="91">
        <v>3</v>
      </c>
      <c r="F539" s="92">
        <v>139666</v>
      </c>
      <c r="G539" s="92">
        <v>418998</v>
      </c>
    </row>
    <row r="540" spans="1:7" ht="24" x14ac:dyDescent="0.2">
      <c r="A540" s="13" t="s">
        <v>965</v>
      </c>
      <c r="B540" s="14" t="s">
        <v>966</v>
      </c>
      <c r="C540" s="15" t="s">
        <v>682</v>
      </c>
      <c r="D540" s="91" t="s">
        <v>119</v>
      </c>
      <c r="E540" s="91">
        <v>3</v>
      </c>
      <c r="F540" s="92">
        <v>70349</v>
      </c>
      <c r="G540" s="92">
        <v>211047</v>
      </c>
    </row>
    <row r="541" spans="1:7" ht="24" x14ac:dyDescent="0.2">
      <c r="A541" s="13" t="s">
        <v>967</v>
      </c>
      <c r="B541" s="14" t="s">
        <v>968</v>
      </c>
      <c r="C541" s="15" t="s">
        <v>690</v>
      </c>
      <c r="D541" s="91" t="s">
        <v>119</v>
      </c>
      <c r="E541" s="91">
        <v>3</v>
      </c>
      <c r="F541" s="92">
        <v>630594</v>
      </c>
      <c r="G541" s="92">
        <v>1891782</v>
      </c>
    </row>
    <row r="542" spans="1:7" ht="24" x14ac:dyDescent="0.2">
      <c r="A542" s="13" t="s">
        <v>969</v>
      </c>
      <c r="B542" s="14" t="s">
        <v>970</v>
      </c>
      <c r="C542" s="15" t="s">
        <v>690</v>
      </c>
      <c r="D542" s="91" t="s">
        <v>163</v>
      </c>
      <c r="E542" s="91">
        <v>47</v>
      </c>
      <c r="F542" s="92">
        <v>31237</v>
      </c>
      <c r="G542" s="92">
        <v>1468139</v>
      </c>
    </row>
    <row r="543" spans="1:7" ht="24" x14ac:dyDescent="0.2">
      <c r="A543" s="13" t="s">
        <v>971</v>
      </c>
      <c r="B543" s="14" t="s">
        <v>972</v>
      </c>
      <c r="C543" s="15" t="s">
        <v>690</v>
      </c>
      <c r="D543" s="91" t="s">
        <v>119</v>
      </c>
      <c r="E543" s="91">
        <v>21</v>
      </c>
      <c r="F543" s="92">
        <v>51809</v>
      </c>
      <c r="G543" s="92">
        <v>1087989</v>
      </c>
    </row>
    <row r="544" spans="1:7" ht="24" x14ac:dyDescent="0.2">
      <c r="A544" s="13" t="s">
        <v>973</v>
      </c>
      <c r="B544" s="14" t="s">
        <v>974</v>
      </c>
      <c r="C544" s="15" t="s">
        <v>690</v>
      </c>
      <c r="D544" s="91" t="s">
        <v>119</v>
      </c>
      <c r="E544" s="91">
        <v>21</v>
      </c>
      <c r="F544" s="92">
        <v>12713</v>
      </c>
      <c r="G544" s="92">
        <v>266973</v>
      </c>
    </row>
    <row r="545" spans="1:7" ht="24" x14ac:dyDescent="0.2">
      <c r="A545" s="13" t="s">
        <v>975</v>
      </c>
      <c r="B545" s="14" t="s">
        <v>896</v>
      </c>
      <c r="C545" s="15" t="s">
        <v>690</v>
      </c>
      <c r="D545" s="91" t="s">
        <v>163</v>
      </c>
      <c r="E545" s="91">
        <v>107</v>
      </c>
      <c r="F545" s="92">
        <v>51781</v>
      </c>
      <c r="G545" s="92">
        <v>5540567</v>
      </c>
    </row>
    <row r="546" spans="1:7" ht="24" x14ac:dyDescent="0.2">
      <c r="A546" s="13" t="s">
        <v>976</v>
      </c>
      <c r="B546" s="14" t="s">
        <v>898</v>
      </c>
      <c r="C546" s="15" t="s">
        <v>690</v>
      </c>
      <c r="D546" s="91" t="s">
        <v>119</v>
      </c>
      <c r="E546" s="91">
        <v>38</v>
      </c>
      <c r="F546" s="92">
        <v>42475</v>
      </c>
      <c r="G546" s="92">
        <v>1614050</v>
      </c>
    </row>
    <row r="547" spans="1:7" ht="24" x14ac:dyDescent="0.2">
      <c r="A547" s="13" t="s">
        <v>977</v>
      </c>
      <c r="B547" s="14" t="s">
        <v>896</v>
      </c>
      <c r="C547" s="15" t="s">
        <v>693</v>
      </c>
      <c r="D547" s="91" t="s">
        <v>163</v>
      </c>
      <c r="E547" s="91">
        <v>217</v>
      </c>
      <c r="F547" s="92">
        <v>40333</v>
      </c>
      <c r="G547" s="92">
        <v>8752261</v>
      </c>
    </row>
    <row r="548" spans="1:7" ht="24" x14ac:dyDescent="0.2">
      <c r="A548" s="13" t="s">
        <v>978</v>
      </c>
      <c r="B548" s="14" t="s">
        <v>898</v>
      </c>
      <c r="C548" s="15" t="s">
        <v>693</v>
      </c>
      <c r="D548" s="91" t="s">
        <v>119</v>
      </c>
      <c r="E548" s="91">
        <v>61</v>
      </c>
      <c r="F548" s="92">
        <v>29022</v>
      </c>
      <c r="G548" s="92">
        <v>1770342</v>
      </c>
    </row>
    <row r="549" spans="1:7" ht="24" x14ac:dyDescent="0.2">
      <c r="A549" s="13" t="s">
        <v>979</v>
      </c>
      <c r="B549" s="14" t="s">
        <v>980</v>
      </c>
      <c r="C549" s="15" t="s">
        <v>693</v>
      </c>
      <c r="D549" s="91" t="s">
        <v>119</v>
      </c>
      <c r="E549" s="91">
        <v>132</v>
      </c>
      <c r="F549" s="92">
        <v>52081</v>
      </c>
      <c r="G549" s="92">
        <v>6874692</v>
      </c>
    </row>
    <row r="550" spans="1:7" ht="24" x14ac:dyDescent="0.2">
      <c r="A550" s="13" t="s">
        <v>981</v>
      </c>
      <c r="B550" s="14" t="s">
        <v>896</v>
      </c>
      <c r="C550" s="15" t="s">
        <v>682</v>
      </c>
      <c r="D550" s="91" t="s">
        <v>163</v>
      </c>
      <c r="E550" s="91">
        <v>210</v>
      </c>
      <c r="F550" s="92">
        <v>25814</v>
      </c>
      <c r="G550" s="92">
        <v>5420940</v>
      </c>
    </row>
    <row r="551" spans="1:7" ht="24" x14ac:dyDescent="0.2">
      <c r="A551" s="13" t="s">
        <v>982</v>
      </c>
      <c r="B551" s="14" t="s">
        <v>898</v>
      </c>
      <c r="C551" s="15" t="s">
        <v>682</v>
      </c>
      <c r="D551" s="91" t="s">
        <v>119</v>
      </c>
      <c r="E551" s="91">
        <v>69</v>
      </c>
      <c r="F551" s="92">
        <v>11103</v>
      </c>
      <c r="G551" s="92">
        <v>766107</v>
      </c>
    </row>
    <row r="552" spans="1:7" ht="24" x14ac:dyDescent="0.2">
      <c r="A552" s="13" t="s">
        <v>983</v>
      </c>
      <c r="B552" s="14" t="s">
        <v>980</v>
      </c>
      <c r="C552" s="15" t="s">
        <v>682</v>
      </c>
      <c r="D552" s="91" t="s">
        <v>119</v>
      </c>
      <c r="E552" s="91">
        <v>172</v>
      </c>
      <c r="F552" s="92">
        <v>36293</v>
      </c>
      <c r="G552" s="92">
        <v>6242396</v>
      </c>
    </row>
    <row r="553" spans="1:7" ht="24" x14ac:dyDescent="0.2">
      <c r="A553" s="13" t="s">
        <v>984</v>
      </c>
      <c r="B553" s="14" t="s">
        <v>896</v>
      </c>
      <c r="C553" s="15" t="s">
        <v>908</v>
      </c>
      <c r="D553" s="91" t="s">
        <v>163</v>
      </c>
      <c r="E553" s="91">
        <v>275</v>
      </c>
      <c r="F553" s="92">
        <v>20723</v>
      </c>
      <c r="G553" s="92">
        <v>5698825</v>
      </c>
    </row>
    <row r="554" spans="1:7" ht="24" x14ac:dyDescent="0.2">
      <c r="A554" s="13" t="s">
        <v>985</v>
      </c>
      <c r="B554" s="14" t="s">
        <v>898</v>
      </c>
      <c r="C554" s="15" t="s">
        <v>908</v>
      </c>
      <c r="D554" s="91" t="s">
        <v>119</v>
      </c>
      <c r="E554" s="91">
        <v>88</v>
      </c>
      <c r="F554" s="92">
        <v>6905</v>
      </c>
      <c r="G554" s="92">
        <v>607640</v>
      </c>
    </row>
    <row r="555" spans="1:7" ht="24" x14ac:dyDescent="0.2">
      <c r="A555" s="13" t="s">
        <v>986</v>
      </c>
      <c r="B555" s="14" t="s">
        <v>980</v>
      </c>
      <c r="C555" s="15" t="s">
        <v>908</v>
      </c>
      <c r="D555" s="91" t="s">
        <v>119</v>
      </c>
      <c r="E555" s="91">
        <v>161</v>
      </c>
      <c r="F555" s="92">
        <v>28399</v>
      </c>
      <c r="G555" s="92">
        <v>4572239</v>
      </c>
    </row>
    <row r="556" spans="1:7" ht="24" x14ac:dyDescent="0.2">
      <c r="A556" s="13" t="s">
        <v>987</v>
      </c>
      <c r="B556" s="14" t="s">
        <v>907</v>
      </c>
      <c r="C556" s="15" t="s">
        <v>988</v>
      </c>
      <c r="D556" s="91" t="s">
        <v>163</v>
      </c>
      <c r="E556" s="91">
        <v>102</v>
      </c>
      <c r="F556" s="92">
        <v>18428</v>
      </c>
      <c r="G556" s="92">
        <v>1879656</v>
      </c>
    </row>
    <row r="557" spans="1:7" ht="24" x14ac:dyDescent="0.2">
      <c r="A557" s="13" t="s">
        <v>989</v>
      </c>
      <c r="B557" s="14" t="s">
        <v>910</v>
      </c>
      <c r="C557" s="15" t="s">
        <v>988</v>
      </c>
      <c r="D557" s="91" t="s">
        <v>119</v>
      </c>
      <c r="E557" s="91">
        <v>21</v>
      </c>
      <c r="F557" s="92">
        <v>5529</v>
      </c>
      <c r="G557" s="92">
        <v>116109</v>
      </c>
    </row>
    <row r="558" spans="1:7" ht="24" x14ac:dyDescent="0.2">
      <c r="A558" s="13" t="s">
        <v>990</v>
      </c>
      <c r="B558" s="14" t="s">
        <v>907</v>
      </c>
      <c r="C558" s="15" t="s">
        <v>962</v>
      </c>
      <c r="D558" s="91" t="s">
        <v>163</v>
      </c>
      <c r="E558" s="91">
        <v>127</v>
      </c>
      <c r="F558" s="92">
        <v>15129</v>
      </c>
      <c r="G558" s="92">
        <v>1921383</v>
      </c>
    </row>
    <row r="559" spans="1:7" ht="24" x14ac:dyDescent="0.2">
      <c r="A559" s="13" t="s">
        <v>991</v>
      </c>
      <c r="B559" s="14" t="s">
        <v>910</v>
      </c>
      <c r="C559" s="15" t="s">
        <v>962</v>
      </c>
      <c r="D559" s="91" t="s">
        <v>119</v>
      </c>
      <c r="E559" s="91">
        <v>100</v>
      </c>
      <c r="F559" s="92">
        <v>4676</v>
      </c>
      <c r="G559" s="92">
        <v>467600</v>
      </c>
    </row>
    <row r="560" spans="1:7" ht="24" x14ac:dyDescent="0.2">
      <c r="A560" s="13" t="s">
        <v>992</v>
      </c>
      <c r="B560" s="14" t="s">
        <v>993</v>
      </c>
      <c r="C560" s="15" t="s">
        <v>994</v>
      </c>
      <c r="D560" s="91" t="s">
        <v>119</v>
      </c>
      <c r="E560" s="91">
        <v>90</v>
      </c>
      <c r="F560" s="92">
        <v>39983</v>
      </c>
      <c r="G560" s="92">
        <v>3598470</v>
      </c>
    </row>
    <row r="561" spans="1:7" ht="24" x14ac:dyDescent="0.2">
      <c r="A561" s="13" t="s">
        <v>995</v>
      </c>
      <c r="B561" s="14" t="s">
        <v>993</v>
      </c>
      <c r="C561" s="15" t="s">
        <v>996</v>
      </c>
      <c r="D561" s="91" t="s">
        <v>119</v>
      </c>
      <c r="E561" s="91">
        <v>31</v>
      </c>
      <c r="F561" s="92">
        <v>30715</v>
      </c>
      <c r="G561" s="92">
        <v>952165</v>
      </c>
    </row>
    <row r="562" spans="1:7" ht="24" x14ac:dyDescent="0.2">
      <c r="A562" s="13" t="s">
        <v>997</v>
      </c>
      <c r="B562" s="14" t="s">
        <v>998</v>
      </c>
      <c r="C562" s="15" t="s">
        <v>999</v>
      </c>
      <c r="D562" s="91" t="s">
        <v>119</v>
      </c>
      <c r="E562" s="91">
        <v>22</v>
      </c>
      <c r="F562" s="92">
        <v>20562</v>
      </c>
      <c r="G562" s="92">
        <v>452364</v>
      </c>
    </row>
    <row r="563" spans="1:7" ht="24" x14ac:dyDescent="0.2">
      <c r="A563" s="13" t="s">
        <v>1000</v>
      </c>
      <c r="B563" s="14" t="s">
        <v>993</v>
      </c>
      <c r="C563" s="15" t="s">
        <v>1001</v>
      </c>
      <c r="D563" s="91" t="s">
        <v>119</v>
      </c>
      <c r="E563" s="91">
        <v>39</v>
      </c>
      <c r="F563" s="92">
        <v>23321</v>
      </c>
      <c r="G563" s="92">
        <v>909519</v>
      </c>
    </row>
    <row r="564" spans="1:7" ht="24" x14ac:dyDescent="0.2">
      <c r="A564" s="13" t="s">
        <v>1002</v>
      </c>
      <c r="B564" s="14" t="s">
        <v>1003</v>
      </c>
      <c r="C564" s="15" t="s">
        <v>690</v>
      </c>
      <c r="D564" s="91" t="s">
        <v>119</v>
      </c>
      <c r="E564" s="91">
        <v>2</v>
      </c>
      <c r="F564" s="92">
        <v>35725</v>
      </c>
      <c r="G564" s="92">
        <v>71450</v>
      </c>
    </row>
    <row r="565" spans="1:7" ht="24" x14ac:dyDescent="0.2">
      <c r="A565" s="13" t="s">
        <v>1004</v>
      </c>
      <c r="B565" s="14" t="s">
        <v>1003</v>
      </c>
      <c r="C565" s="15" t="s">
        <v>665</v>
      </c>
      <c r="D565" s="91" t="s">
        <v>119</v>
      </c>
      <c r="E565" s="91">
        <v>1</v>
      </c>
      <c r="F565" s="92">
        <v>18265</v>
      </c>
      <c r="G565" s="92">
        <v>18265</v>
      </c>
    </row>
    <row r="566" spans="1:7" ht="24" x14ac:dyDescent="0.2">
      <c r="A566" s="13" t="s">
        <v>1005</v>
      </c>
      <c r="B566" s="14" t="s">
        <v>914</v>
      </c>
      <c r="C566" s="15" t="s">
        <v>690</v>
      </c>
      <c r="D566" s="91" t="s">
        <v>119</v>
      </c>
      <c r="E566" s="91">
        <v>29</v>
      </c>
      <c r="F566" s="92">
        <v>31195</v>
      </c>
      <c r="G566" s="92">
        <v>904655</v>
      </c>
    </row>
    <row r="567" spans="1:7" ht="24" x14ac:dyDescent="0.2">
      <c r="A567" s="13" t="s">
        <v>1006</v>
      </c>
      <c r="B567" s="14" t="s">
        <v>914</v>
      </c>
      <c r="C567" s="15" t="s">
        <v>693</v>
      </c>
      <c r="D567" s="91" t="s">
        <v>119</v>
      </c>
      <c r="E567" s="91">
        <v>58</v>
      </c>
      <c r="F567" s="92">
        <v>24013</v>
      </c>
      <c r="G567" s="92">
        <v>1392754</v>
      </c>
    </row>
    <row r="568" spans="1:7" ht="24" x14ac:dyDescent="0.2">
      <c r="A568" s="13" t="s">
        <v>1007</v>
      </c>
      <c r="B568" s="14" t="s">
        <v>914</v>
      </c>
      <c r="C568" s="15" t="s">
        <v>682</v>
      </c>
      <c r="D568" s="91" t="s">
        <v>119</v>
      </c>
      <c r="E568" s="91">
        <v>66</v>
      </c>
      <c r="F568" s="92">
        <v>16830</v>
      </c>
      <c r="G568" s="92">
        <v>1110780</v>
      </c>
    </row>
    <row r="569" spans="1:7" ht="24" x14ac:dyDescent="0.2">
      <c r="A569" s="13" t="s">
        <v>1008</v>
      </c>
      <c r="B569" s="14" t="s">
        <v>914</v>
      </c>
      <c r="C569" s="15" t="s">
        <v>908</v>
      </c>
      <c r="D569" s="91" t="s">
        <v>119</v>
      </c>
      <c r="E569" s="91">
        <v>57</v>
      </c>
      <c r="F569" s="92">
        <v>13243</v>
      </c>
      <c r="G569" s="92">
        <v>754851</v>
      </c>
    </row>
    <row r="570" spans="1:7" ht="24" x14ac:dyDescent="0.2">
      <c r="A570" s="13" t="s">
        <v>1009</v>
      </c>
      <c r="B570" s="14" t="s">
        <v>914</v>
      </c>
      <c r="C570" s="15" t="s">
        <v>988</v>
      </c>
      <c r="D570" s="91" t="s">
        <v>119</v>
      </c>
      <c r="E570" s="91">
        <v>36</v>
      </c>
      <c r="F570" s="92">
        <v>10584</v>
      </c>
      <c r="G570" s="92">
        <v>381024</v>
      </c>
    </row>
    <row r="571" spans="1:7" ht="24" x14ac:dyDescent="0.2">
      <c r="A571" s="13" t="s">
        <v>1010</v>
      </c>
      <c r="B571" s="14" t="s">
        <v>914</v>
      </c>
      <c r="C571" s="15" t="s">
        <v>665</v>
      </c>
      <c r="D571" s="91" t="s">
        <v>119</v>
      </c>
      <c r="E571" s="91">
        <v>47</v>
      </c>
      <c r="F571" s="92">
        <v>8638</v>
      </c>
      <c r="G571" s="92">
        <v>405986</v>
      </c>
    </row>
    <row r="572" spans="1:7" ht="24" x14ac:dyDescent="0.2">
      <c r="A572" s="13" t="s">
        <v>1011</v>
      </c>
      <c r="B572" s="14" t="s">
        <v>1012</v>
      </c>
      <c r="C572" s="15" t="s">
        <v>690</v>
      </c>
      <c r="D572" s="91" t="s">
        <v>119</v>
      </c>
      <c r="E572" s="91">
        <v>1</v>
      </c>
      <c r="F572" s="92">
        <v>1262644</v>
      </c>
      <c r="G572" s="92">
        <v>1262644</v>
      </c>
    </row>
    <row r="573" spans="1:7" ht="24" x14ac:dyDescent="0.2">
      <c r="A573" s="13" t="s">
        <v>1013</v>
      </c>
      <c r="B573" s="14" t="s">
        <v>679</v>
      </c>
      <c r="C573" s="15" t="s">
        <v>690</v>
      </c>
      <c r="D573" s="91" t="s">
        <v>119</v>
      </c>
      <c r="E573" s="91">
        <v>1</v>
      </c>
      <c r="F573" s="92">
        <v>722524</v>
      </c>
      <c r="G573" s="92">
        <v>722524</v>
      </c>
    </row>
    <row r="574" spans="1:7" ht="24" x14ac:dyDescent="0.2">
      <c r="A574" s="13" t="s">
        <v>1014</v>
      </c>
      <c r="B574" s="14" t="s">
        <v>1015</v>
      </c>
      <c r="C574" s="15" t="s">
        <v>908</v>
      </c>
      <c r="D574" s="91" t="s">
        <v>119</v>
      </c>
      <c r="E574" s="91">
        <v>3</v>
      </c>
      <c r="F574" s="92">
        <v>1848000</v>
      </c>
      <c r="G574" s="92">
        <v>5544000</v>
      </c>
    </row>
    <row r="575" spans="1:7" ht="24" x14ac:dyDescent="0.2">
      <c r="A575" s="13" t="s">
        <v>1016</v>
      </c>
      <c r="B575" s="14" t="s">
        <v>1017</v>
      </c>
      <c r="C575" s="15"/>
      <c r="D575" s="91" t="s">
        <v>119</v>
      </c>
      <c r="E575" s="91">
        <v>204</v>
      </c>
      <c r="F575" s="92">
        <v>37643</v>
      </c>
      <c r="G575" s="92">
        <v>7679172</v>
      </c>
    </row>
    <row r="576" spans="1:7" ht="24" x14ac:dyDescent="0.2">
      <c r="A576" s="13" t="s">
        <v>1018</v>
      </c>
      <c r="B576" s="14" t="s">
        <v>1019</v>
      </c>
      <c r="C576" s="15"/>
      <c r="D576" s="91" t="s">
        <v>119</v>
      </c>
      <c r="E576" s="91">
        <v>2</v>
      </c>
      <c r="F576" s="92">
        <v>37643</v>
      </c>
      <c r="G576" s="92">
        <v>75286</v>
      </c>
    </row>
    <row r="577" spans="1:7" ht="24" x14ac:dyDescent="0.2">
      <c r="A577" s="13" t="s">
        <v>1020</v>
      </c>
      <c r="B577" s="14" t="s">
        <v>1021</v>
      </c>
      <c r="C577" s="15"/>
      <c r="D577" s="91" t="s">
        <v>119</v>
      </c>
      <c r="E577" s="91">
        <v>204</v>
      </c>
      <c r="F577" s="92">
        <v>35800</v>
      </c>
      <c r="G577" s="92">
        <v>7303200</v>
      </c>
    </row>
    <row r="578" spans="1:7" ht="24" x14ac:dyDescent="0.2">
      <c r="A578" s="13" t="s">
        <v>1022</v>
      </c>
      <c r="B578" s="14" t="s">
        <v>1023</v>
      </c>
      <c r="C578" s="15"/>
      <c r="D578" s="91" t="s">
        <v>119</v>
      </c>
      <c r="E578" s="91">
        <v>2</v>
      </c>
      <c r="F578" s="92">
        <v>35800</v>
      </c>
      <c r="G578" s="92">
        <v>71600</v>
      </c>
    </row>
    <row r="579" spans="1:7" ht="24" x14ac:dyDescent="0.2">
      <c r="A579" s="13" t="s">
        <v>1024</v>
      </c>
      <c r="B579" s="14" t="s">
        <v>1025</v>
      </c>
      <c r="C579" s="15"/>
      <c r="D579" s="91" t="s">
        <v>119</v>
      </c>
      <c r="E579" s="91">
        <v>206</v>
      </c>
      <c r="F579" s="92">
        <v>7811</v>
      </c>
      <c r="G579" s="92">
        <v>1609066</v>
      </c>
    </row>
    <row r="580" spans="1:7" ht="24" x14ac:dyDescent="0.2">
      <c r="A580" s="13" t="s">
        <v>1026</v>
      </c>
      <c r="B580" s="14" t="s">
        <v>1027</v>
      </c>
      <c r="C580" s="15"/>
      <c r="D580" s="91" t="s">
        <v>163</v>
      </c>
      <c r="E580" s="91">
        <v>1063</v>
      </c>
      <c r="F580" s="92">
        <v>6026</v>
      </c>
      <c r="G580" s="92">
        <v>6405638</v>
      </c>
    </row>
    <row r="581" spans="1:7" ht="24" x14ac:dyDescent="0.2">
      <c r="A581" s="13" t="s">
        <v>1028</v>
      </c>
      <c r="B581" s="14" t="s">
        <v>1029</v>
      </c>
      <c r="C581" s="15"/>
      <c r="D581" s="91" t="s">
        <v>1030</v>
      </c>
      <c r="E581" s="91">
        <v>1</v>
      </c>
      <c r="F581" s="92">
        <v>53383000</v>
      </c>
      <c r="G581" s="92">
        <v>53383000</v>
      </c>
    </row>
    <row r="582" spans="1:7" ht="24" x14ac:dyDescent="0.2">
      <c r="A582" s="13" t="s">
        <v>1031</v>
      </c>
      <c r="B582" s="14" t="s">
        <v>1032</v>
      </c>
      <c r="C582" s="15"/>
      <c r="D582" s="91" t="s">
        <v>1030</v>
      </c>
      <c r="E582" s="91">
        <v>1</v>
      </c>
      <c r="F582" s="92">
        <v>2200000</v>
      </c>
      <c r="G582" s="92">
        <v>2200000</v>
      </c>
    </row>
    <row r="583" spans="1:7" x14ac:dyDescent="0.2">
      <c r="A583" s="27" t="s">
        <v>1033</v>
      </c>
      <c r="B583" s="28" t="s">
        <v>1034</v>
      </c>
      <c r="C583" s="45"/>
      <c r="D583" s="85"/>
      <c r="E583" s="85"/>
      <c r="F583" s="86"/>
      <c r="G583" s="87">
        <v>284682099</v>
      </c>
    </row>
    <row r="584" spans="1:7" ht="24" x14ac:dyDescent="0.2">
      <c r="A584" s="13"/>
      <c r="B584" s="14" t="s">
        <v>1035</v>
      </c>
      <c r="C584" s="15"/>
      <c r="D584" s="91"/>
      <c r="E584" s="91"/>
      <c r="F584" s="92"/>
      <c r="G584" s="92"/>
    </row>
    <row r="585" spans="1:7" x14ac:dyDescent="0.2">
      <c r="A585" s="43" t="s">
        <v>1036</v>
      </c>
      <c r="B585" s="44" t="s">
        <v>1037</v>
      </c>
      <c r="C585" s="39"/>
      <c r="D585" s="88"/>
      <c r="E585" s="88"/>
      <c r="F585" s="89"/>
      <c r="G585" s="90">
        <v>40690962</v>
      </c>
    </row>
    <row r="586" spans="1:7" x14ac:dyDescent="0.2">
      <c r="A586" s="13"/>
      <c r="B586" s="14" t="s">
        <v>1038</v>
      </c>
      <c r="C586" s="15"/>
      <c r="D586" s="95"/>
      <c r="E586" s="95"/>
      <c r="F586" s="97"/>
      <c r="G586" s="97"/>
    </row>
    <row r="587" spans="1:7" ht="24" x14ac:dyDescent="0.2">
      <c r="A587" s="13"/>
      <c r="B587" s="14" t="s">
        <v>1039</v>
      </c>
      <c r="C587" s="15"/>
      <c r="D587" s="95"/>
      <c r="E587" s="95"/>
      <c r="F587" s="97"/>
      <c r="G587" s="97"/>
    </row>
    <row r="588" spans="1:7" ht="36" x14ac:dyDescent="0.2">
      <c r="A588" s="13"/>
      <c r="B588" s="14" t="s">
        <v>1040</v>
      </c>
      <c r="C588" s="15"/>
      <c r="D588" s="91"/>
      <c r="E588" s="91"/>
      <c r="F588" s="92"/>
      <c r="G588" s="92"/>
    </row>
    <row r="589" spans="1:7" ht="72" x14ac:dyDescent="0.2">
      <c r="A589" s="13"/>
      <c r="B589" s="14" t="s">
        <v>1041</v>
      </c>
      <c r="C589" s="15"/>
      <c r="D589" s="91"/>
      <c r="E589" s="91"/>
      <c r="F589" s="92"/>
      <c r="G589" s="92"/>
    </row>
    <row r="590" spans="1:7" ht="108" x14ac:dyDescent="0.2">
      <c r="A590" s="13"/>
      <c r="B590" s="14" t="s">
        <v>1042</v>
      </c>
      <c r="C590" s="15"/>
      <c r="D590" s="91"/>
      <c r="E590" s="91"/>
      <c r="F590" s="92"/>
      <c r="G590" s="92"/>
    </row>
    <row r="591" spans="1:7" ht="72" x14ac:dyDescent="0.2">
      <c r="A591" s="13"/>
      <c r="B591" s="14" t="s">
        <v>1043</v>
      </c>
      <c r="C591" s="15"/>
      <c r="D591" s="91"/>
      <c r="E591" s="91"/>
      <c r="F591" s="92"/>
      <c r="G591" s="92"/>
    </row>
    <row r="592" spans="1:7" ht="60" x14ac:dyDescent="0.2">
      <c r="A592" s="13"/>
      <c r="B592" s="14" t="s">
        <v>1044</v>
      </c>
      <c r="C592" s="15"/>
      <c r="D592" s="91"/>
      <c r="E592" s="91"/>
      <c r="F592" s="92"/>
      <c r="G592" s="92"/>
    </row>
    <row r="593" spans="1:7" ht="24" x14ac:dyDescent="0.2">
      <c r="A593" s="13" t="s">
        <v>1045</v>
      </c>
      <c r="B593" s="14" t="s">
        <v>1046</v>
      </c>
      <c r="C593" s="15"/>
      <c r="D593" s="91" t="s">
        <v>1047</v>
      </c>
      <c r="E593" s="91">
        <v>23</v>
      </c>
      <c r="F593" s="92">
        <v>47676</v>
      </c>
      <c r="G593" s="92">
        <v>1096548</v>
      </c>
    </row>
    <row r="594" spans="1:7" ht="36" x14ac:dyDescent="0.2">
      <c r="A594" s="13" t="s">
        <v>1048</v>
      </c>
      <c r="B594" s="14" t="s">
        <v>1049</v>
      </c>
      <c r="C594" s="15"/>
      <c r="D594" s="91" t="s">
        <v>1047</v>
      </c>
      <c r="E594" s="91">
        <v>6</v>
      </c>
      <c r="F594" s="92">
        <v>47676</v>
      </c>
      <c r="G594" s="92">
        <v>286056</v>
      </c>
    </row>
    <row r="595" spans="1:7" ht="24" x14ac:dyDescent="0.2">
      <c r="A595" s="13" t="s">
        <v>1050</v>
      </c>
      <c r="B595" s="14" t="s">
        <v>1051</v>
      </c>
      <c r="C595" s="15"/>
      <c r="D595" s="91" t="s">
        <v>1047</v>
      </c>
      <c r="E595" s="91">
        <v>15</v>
      </c>
      <c r="F595" s="92">
        <v>49669</v>
      </c>
      <c r="G595" s="92">
        <v>745035</v>
      </c>
    </row>
    <row r="596" spans="1:7" ht="24" x14ac:dyDescent="0.2">
      <c r="A596" s="13" t="s">
        <v>1052</v>
      </c>
      <c r="B596" s="14" t="s">
        <v>1053</v>
      </c>
      <c r="C596" s="15"/>
      <c r="D596" s="91" t="s">
        <v>1047</v>
      </c>
      <c r="E596" s="91">
        <v>50</v>
      </c>
      <c r="F596" s="92">
        <v>49669</v>
      </c>
      <c r="G596" s="92">
        <v>2483450</v>
      </c>
    </row>
    <row r="597" spans="1:7" ht="24" x14ac:dyDescent="0.2">
      <c r="A597" s="13" t="s">
        <v>1054</v>
      </c>
      <c r="B597" s="14" t="s">
        <v>1055</v>
      </c>
      <c r="C597" s="15"/>
      <c r="D597" s="91" t="s">
        <v>1047</v>
      </c>
      <c r="E597" s="91">
        <v>32</v>
      </c>
      <c r="F597" s="92">
        <v>49669</v>
      </c>
      <c r="G597" s="92">
        <v>1589408</v>
      </c>
    </row>
    <row r="598" spans="1:7" ht="24" x14ac:dyDescent="0.2">
      <c r="A598" s="13" t="s">
        <v>1056</v>
      </c>
      <c r="B598" s="14" t="s">
        <v>1057</v>
      </c>
      <c r="C598" s="15"/>
      <c r="D598" s="91" t="s">
        <v>1047</v>
      </c>
      <c r="E598" s="91">
        <v>7</v>
      </c>
      <c r="F598" s="92">
        <v>49669</v>
      </c>
      <c r="G598" s="92">
        <v>347683</v>
      </c>
    </row>
    <row r="599" spans="1:7" ht="24" x14ac:dyDescent="0.2">
      <c r="A599" s="13" t="s">
        <v>1058</v>
      </c>
      <c r="B599" s="14" t="s">
        <v>1059</v>
      </c>
      <c r="C599" s="15"/>
      <c r="D599" s="91" t="s">
        <v>1047</v>
      </c>
      <c r="E599" s="91">
        <v>15</v>
      </c>
      <c r="F599" s="92">
        <v>49669</v>
      </c>
      <c r="G599" s="92">
        <v>745035</v>
      </c>
    </row>
    <row r="600" spans="1:7" ht="24" x14ac:dyDescent="0.2">
      <c r="A600" s="13" t="s">
        <v>1060</v>
      </c>
      <c r="B600" s="14" t="s">
        <v>1061</v>
      </c>
      <c r="C600" s="15"/>
      <c r="D600" s="91" t="s">
        <v>1047</v>
      </c>
      <c r="E600" s="91">
        <v>6</v>
      </c>
      <c r="F600" s="92">
        <v>49669</v>
      </c>
      <c r="G600" s="92">
        <v>298014</v>
      </c>
    </row>
    <row r="601" spans="1:7" ht="24" x14ac:dyDescent="0.2">
      <c r="A601" s="13" t="s">
        <v>1062</v>
      </c>
      <c r="B601" s="14" t="s">
        <v>1063</v>
      </c>
      <c r="C601" s="15"/>
      <c r="D601" s="91" t="s">
        <v>1047</v>
      </c>
      <c r="E601" s="91">
        <v>16</v>
      </c>
      <c r="F601" s="92">
        <v>49669</v>
      </c>
      <c r="G601" s="92">
        <v>794704</v>
      </c>
    </row>
    <row r="602" spans="1:7" ht="24" x14ac:dyDescent="0.2">
      <c r="A602" s="13" t="s">
        <v>1064</v>
      </c>
      <c r="B602" s="42" t="s">
        <v>1065</v>
      </c>
      <c r="C602" s="15"/>
      <c r="D602" s="91" t="s">
        <v>1047</v>
      </c>
      <c r="E602" s="91">
        <v>54</v>
      </c>
      <c r="F602" s="92">
        <v>49669</v>
      </c>
      <c r="G602" s="92">
        <v>2682126</v>
      </c>
    </row>
    <row r="603" spans="1:7" ht="24" x14ac:dyDescent="0.2">
      <c r="A603" s="13" t="s">
        <v>1066</v>
      </c>
      <c r="B603" s="42" t="s">
        <v>1067</v>
      </c>
      <c r="C603" s="15"/>
      <c r="D603" s="91" t="s">
        <v>1047</v>
      </c>
      <c r="E603" s="91">
        <v>10</v>
      </c>
      <c r="F603" s="92">
        <v>49669</v>
      </c>
      <c r="G603" s="92">
        <v>496690</v>
      </c>
    </row>
    <row r="604" spans="1:7" ht="24" x14ac:dyDescent="0.2">
      <c r="A604" s="13" t="s">
        <v>1068</v>
      </c>
      <c r="B604" s="14" t="s">
        <v>1069</v>
      </c>
      <c r="C604" s="15"/>
      <c r="D604" s="91" t="s">
        <v>1047</v>
      </c>
      <c r="E604" s="91">
        <v>8</v>
      </c>
      <c r="F604" s="92">
        <v>49669</v>
      </c>
      <c r="G604" s="92">
        <v>397352</v>
      </c>
    </row>
    <row r="605" spans="1:7" ht="24" x14ac:dyDescent="0.2">
      <c r="A605" s="13" t="s">
        <v>1070</v>
      </c>
      <c r="B605" s="14" t="s">
        <v>1071</v>
      </c>
      <c r="C605" s="15"/>
      <c r="D605" s="91" t="s">
        <v>1047</v>
      </c>
      <c r="E605" s="91">
        <v>16</v>
      </c>
      <c r="F605" s="92">
        <v>49669</v>
      </c>
      <c r="G605" s="92">
        <v>794704</v>
      </c>
    </row>
    <row r="606" spans="1:7" ht="24" x14ac:dyDescent="0.2">
      <c r="A606" s="13" t="s">
        <v>1072</v>
      </c>
      <c r="B606" s="14" t="s">
        <v>1073</v>
      </c>
      <c r="C606" s="15"/>
      <c r="D606" s="91" t="s">
        <v>1047</v>
      </c>
      <c r="E606" s="91">
        <v>24</v>
      </c>
      <c r="F606" s="92">
        <v>49669</v>
      </c>
      <c r="G606" s="92">
        <v>1192056</v>
      </c>
    </row>
    <row r="607" spans="1:7" ht="24" x14ac:dyDescent="0.2">
      <c r="A607" s="13" t="s">
        <v>1074</v>
      </c>
      <c r="B607" s="14" t="s">
        <v>1071</v>
      </c>
      <c r="C607" s="15"/>
      <c r="D607" s="91" t="s">
        <v>1047</v>
      </c>
      <c r="E607" s="91">
        <v>12</v>
      </c>
      <c r="F607" s="92">
        <v>49669</v>
      </c>
      <c r="G607" s="92">
        <v>596028</v>
      </c>
    </row>
    <row r="608" spans="1:7" ht="24" x14ac:dyDescent="0.2">
      <c r="A608" s="13" t="s">
        <v>1075</v>
      </c>
      <c r="B608" s="14" t="s">
        <v>1076</v>
      </c>
      <c r="C608" s="15"/>
      <c r="D608" s="91" t="s">
        <v>1047</v>
      </c>
      <c r="E608" s="91">
        <v>10</v>
      </c>
      <c r="F608" s="92">
        <v>49669</v>
      </c>
      <c r="G608" s="92">
        <v>496690</v>
      </c>
    </row>
    <row r="609" spans="1:7" ht="24" x14ac:dyDescent="0.2">
      <c r="A609" s="13" t="s">
        <v>1077</v>
      </c>
      <c r="B609" s="14" t="s">
        <v>1078</v>
      </c>
      <c r="C609" s="15"/>
      <c r="D609" s="91" t="s">
        <v>1047</v>
      </c>
      <c r="E609" s="91">
        <v>12</v>
      </c>
      <c r="F609" s="92">
        <v>49669</v>
      </c>
      <c r="G609" s="92">
        <v>596028</v>
      </c>
    </row>
    <row r="610" spans="1:7" ht="24" x14ac:dyDescent="0.2">
      <c r="A610" s="13" t="s">
        <v>1079</v>
      </c>
      <c r="B610" s="14" t="s">
        <v>1080</v>
      </c>
      <c r="C610" s="15"/>
      <c r="D610" s="91" t="s">
        <v>1047</v>
      </c>
      <c r="E610" s="91">
        <v>6</v>
      </c>
      <c r="F610" s="92">
        <v>49669</v>
      </c>
      <c r="G610" s="92">
        <v>298014</v>
      </c>
    </row>
    <row r="611" spans="1:7" ht="24" x14ac:dyDescent="0.2">
      <c r="A611" s="13" t="s">
        <v>1081</v>
      </c>
      <c r="B611" s="14" t="s">
        <v>1082</v>
      </c>
      <c r="C611" s="15"/>
      <c r="D611" s="91" t="s">
        <v>1047</v>
      </c>
      <c r="E611" s="91">
        <v>6</v>
      </c>
      <c r="F611" s="92">
        <v>49669</v>
      </c>
      <c r="G611" s="92">
        <v>298014</v>
      </c>
    </row>
    <row r="612" spans="1:7" ht="24" x14ac:dyDescent="0.2">
      <c r="A612" s="13" t="s">
        <v>1083</v>
      </c>
      <c r="B612" s="14" t="s">
        <v>1084</v>
      </c>
      <c r="C612" s="15"/>
      <c r="D612" s="91" t="s">
        <v>1047</v>
      </c>
      <c r="E612" s="91">
        <v>16</v>
      </c>
      <c r="F612" s="92">
        <v>49669</v>
      </c>
      <c r="G612" s="92">
        <v>794704</v>
      </c>
    </row>
    <row r="613" spans="1:7" ht="24" x14ac:dyDescent="0.2">
      <c r="A613" s="13" t="s">
        <v>1085</v>
      </c>
      <c r="B613" s="14" t="s">
        <v>1086</v>
      </c>
      <c r="C613" s="15"/>
      <c r="D613" s="91" t="s">
        <v>1047</v>
      </c>
      <c r="E613" s="91">
        <v>6</v>
      </c>
      <c r="F613" s="92">
        <v>49669</v>
      </c>
      <c r="G613" s="92">
        <v>298014</v>
      </c>
    </row>
    <row r="614" spans="1:7" ht="24" x14ac:dyDescent="0.2">
      <c r="A614" s="13" t="s">
        <v>1087</v>
      </c>
      <c r="B614" s="14" t="s">
        <v>1088</v>
      </c>
      <c r="C614" s="15"/>
      <c r="D614" s="91" t="s">
        <v>1047</v>
      </c>
      <c r="E614" s="91">
        <v>14</v>
      </c>
      <c r="F614" s="92">
        <v>49669</v>
      </c>
      <c r="G614" s="92">
        <v>695366</v>
      </c>
    </row>
    <row r="615" spans="1:7" ht="24" x14ac:dyDescent="0.2">
      <c r="A615" s="13" t="s">
        <v>1089</v>
      </c>
      <c r="B615" s="14" t="s">
        <v>1090</v>
      </c>
      <c r="C615" s="15"/>
      <c r="D615" s="91" t="s">
        <v>1047</v>
      </c>
      <c r="E615" s="91">
        <v>167</v>
      </c>
      <c r="F615" s="92">
        <v>49669</v>
      </c>
      <c r="G615" s="92">
        <v>8294723</v>
      </c>
    </row>
    <row r="616" spans="1:7" ht="24" x14ac:dyDescent="0.2">
      <c r="A616" s="13" t="s">
        <v>1091</v>
      </c>
      <c r="B616" s="14" t="s">
        <v>1092</v>
      </c>
      <c r="C616" s="15"/>
      <c r="D616" s="91" t="s">
        <v>1047</v>
      </c>
      <c r="E616" s="91">
        <v>18</v>
      </c>
      <c r="F616" s="92">
        <v>49669</v>
      </c>
      <c r="G616" s="92">
        <v>894042</v>
      </c>
    </row>
    <row r="617" spans="1:7" ht="24" x14ac:dyDescent="0.2">
      <c r="A617" s="13" t="s">
        <v>1093</v>
      </c>
      <c r="B617" s="14" t="s">
        <v>1094</v>
      </c>
      <c r="C617" s="15"/>
      <c r="D617" s="91" t="s">
        <v>1047</v>
      </c>
      <c r="E617" s="91">
        <v>1</v>
      </c>
      <c r="F617" s="92">
        <v>49669</v>
      </c>
      <c r="G617" s="92">
        <v>49669</v>
      </c>
    </row>
    <row r="618" spans="1:7" ht="24" x14ac:dyDescent="0.2">
      <c r="A618" s="13" t="s">
        <v>1095</v>
      </c>
      <c r="B618" s="14" t="s">
        <v>1096</v>
      </c>
      <c r="C618" s="15"/>
      <c r="D618" s="91" t="s">
        <v>1047</v>
      </c>
      <c r="E618" s="91">
        <v>4</v>
      </c>
      <c r="F618" s="92">
        <v>49669</v>
      </c>
      <c r="G618" s="92">
        <v>198676</v>
      </c>
    </row>
    <row r="619" spans="1:7" ht="24" x14ac:dyDescent="0.2">
      <c r="A619" s="13" t="s">
        <v>1097</v>
      </c>
      <c r="B619" s="14" t="s">
        <v>1098</v>
      </c>
      <c r="C619" s="15"/>
      <c r="D619" s="91"/>
      <c r="E619" s="91"/>
      <c r="F619" s="92"/>
      <c r="G619" s="92"/>
    </row>
    <row r="620" spans="1:7" ht="24" x14ac:dyDescent="0.2">
      <c r="A620" s="13" t="s">
        <v>1099</v>
      </c>
      <c r="B620" s="14" t="s">
        <v>1100</v>
      </c>
      <c r="C620" s="15"/>
      <c r="D620" s="91" t="s">
        <v>1047</v>
      </c>
      <c r="E620" s="91">
        <v>5</v>
      </c>
      <c r="F620" s="92">
        <v>49669</v>
      </c>
      <c r="G620" s="92">
        <v>248345</v>
      </c>
    </row>
    <row r="621" spans="1:7" ht="24" x14ac:dyDescent="0.2">
      <c r="A621" s="13" t="s">
        <v>1101</v>
      </c>
      <c r="B621" s="14" t="s">
        <v>1102</v>
      </c>
      <c r="C621" s="15"/>
      <c r="D621" s="91" t="s">
        <v>1047</v>
      </c>
      <c r="E621" s="91">
        <v>4</v>
      </c>
      <c r="F621" s="92">
        <v>49669</v>
      </c>
      <c r="G621" s="92">
        <v>198676</v>
      </c>
    </row>
    <row r="622" spans="1:7" ht="24" x14ac:dyDescent="0.2">
      <c r="A622" s="13" t="s">
        <v>1103</v>
      </c>
      <c r="B622" s="14" t="s">
        <v>1104</v>
      </c>
      <c r="C622" s="15"/>
      <c r="D622" s="91" t="s">
        <v>1047</v>
      </c>
      <c r="E622" s="91">
        <v>1</v>
      </c>
      <c r="F622" s="92">
        <v>49669</v>
      </c>
      <c r="G622" s="92">
        <v>49669</v>
      </c>
    </row>
    <row r="623" spans="1:7" ht="24" x14ac:dyDescent="0.2">
      <c r="A623" s="13" t="s">
        <v>1105</v>
      </c>
      <c r="B623" s="14" t="s">
        <v>1106</v>
      </c>
      <c r="C623" s="15"/>
      <c r="D623" s="91" t="s">
        <v>1047</v>
      </c>
      <c r="E623" s="91">
        <v>12</v>
      </c>
      <c r="F623" s="92">
        <v>49669</v>
      </c>
      <c r="G623" s="92">
        <v>596028</v>
      </c>
    </row>
    <row r="624" spans="1:7" ht="24" x14ac:dyDescent="0.2">
      <c r="A624" s="13" t="s">
        <v>1107</v>
      </c>
      <c r="B624" s="14" t="s">
        <v>1108</v>
      </c>
      <c r="C624" s="15"/>
      <c r="D624" s="91" t="s">
        <v>1047</v>
      </c>
      <c r="E624" s="91">
        <v>6</v>
      </c>
      <c r="F624" s="92">
        <v>49669</v>
      </c>
      <c r="G624" s="92">
        <v>298014</v>
      </c>
    </row>
    <row r="625" spans="1:7" ht="24" x14ac:dyDescent="0.2">
      <c r="A625" s="13" t="s">
        <v>1109</v>
      </c>
      <c r="B625" s="14" t="s">
        <v>1110</v>
      </c>
      <c r="C625" s="15"/>
      <c r="D625" s="91" t="s">
        <v>1047</v>
      </c>
      <c r="E625" s="91">
        <v>3</v>
      </c>
      <c r="F625" s="92">
        <v>49669</v>
      </c>
      <c r="G625" s="92">
        <v>149007</v>
      </c>
    </row>
    <row r="626" spans="1:7" ht="24" x14ac:dyDescent="0.2">
      <c r="A626" s="13" t="s">
        <v>1111</v>
      </c>
      <c r="B626" s="14" t="s">
        <v>1112</v>
      </c>
      <c r="C626" s="15"/>
      <c r="D626" s="91" t="s">
        <v>1047</v>
      </c>
      <c r="E626" s="91">
        <v>139</v>
      </c>
      <c r="F626" s="92">
        <v>54200</v>
      </c>
      <c r="G626" s="92">
        <v>7533800</v>
      </c>
    </row>
    <row r="627" spans="1:7" ht="24" x14ac:dyDescent="0.2">
      <c r="A627" s="13" t="s">
        <v>1113</v>
      </c>
      <c r="B627" s="14" t="s">
        <v>1114</v>
      </c>
      <c r="C627" s="15"/>
      <c r="D627" s="91" t="s">
        <v>1047</v>
      </c>
      <c r="E627" s="91">
        <v>18</v>
      </c>
      <c r="F627" s="92">
        <v>54200</v>
      </c>
      <c r="G627" s="92">
        <v>975600</v>
      </c>
    </row>
    <row r="628" spans="1:7" ht="24" x14ac:dyDescent="0.2">
      <c r="A628" s="13" t="s">
        <v>1115</v>
      </c>
      <c r="B628" s="14" t="s">
        <v>1116</v>
      </c>
      <c r="C628" s="15"/>
      <c r="D628" s="91"/>
      <c r="E628" s="91"/>
      <c r="F628" s="92"/>
      <c r="G628" s="92"/>
    </row>
    <row r="629" spans="1:7" ht="24" x14ac:dyDescent="0.2">
      <c r="A629" s="13" t="s">
        <v>1117</v>
      </c>
      <c r="B629" s="14" t="s">
        <v>1118</v>
      </c>
      <c r="C629" s="15"/>
      <c r="D629" s="91" t="s">
        <v>1047</v>
      </c>
      <c r="E629" s="91">
        <v>3</v>
      </c>
      <c r="F629" s="92">
        <v>54200</v>
      </c>
      <c r="G629" s="92">
        <v>162600</v>
      </c>
    </row>
    <row r="630" spans="1:7" ht="24" x14ac:dyDescent="0.2">
      <c r="A630" s="13" t="s">
        <v>1119</v>
      </c>
      <c r="B630" s="14" t="s">
        <v>1120</v>
      </c>
      <c r="C630" s="15"/>
      <c r="D630" s="91" t="s">
        <v>1047</v>
      </c>
      <c r="E630" s="91">
        <v>3</v>
      </c>
      <c r="F630" s="92">
        <v>54200</v>
      </c>
      <c r="G630" s="92">
        <v>162600</v>
      </c>
    </row>
    <row r="631" spans="1:7" ht="48" x14ac:dyDescent="0.2">
      <c r="A631" s="13" t="s">
        <v>1121</v>
      </c>
      <c r="B631" s="14" t="s">
        <v>1122</v>
      </c>
      <c r="C631" s="15"/>
      <c r="D631" s="91" t="s">
        <v>1047</v>
      </c>
      <c r="E631" s="91">
        <v>1</v>
      </c>
      <c r="F631" s="92">
        <v>57640</v>
      </c>
      <c r="G631" s="92">
        <v>57640</v>
      </c>
    </row>
    <row r="632" spans="1:7" ht="156" x14ac:dyDescent="0.2">
      <c r="A632" s="13" t="s">
        <v>1123</v>
      </c>
      <c r="B632" s="14" t="s">
        <v>1124</v>
      </c>
      <c r="C632" s="15"/>
      <c r="D632" s="91" t="s">
        <v>1047</v>
      </c>
      <c r="E632" s="91">
        <v>3</v>
      </c>
      <c r="F632" s="91">
        <v>112471</v>
      </c>
      <c r="G632" s="92">
        <v>337413</v>
      </c>
    </row>
    <row r="633" spans="1:7" ht="84" x14ac:dyDescent="0.2">
      <c r="A633" s="13" t="s">
        <v>1125</v>
      </c>
      <c r="B633" s="14" t="s">
        <v>1126</v>
      </c>
      <c r="C633" s="15"/>
      <c r="D633" s="91"/>
      <c r="E633" s="91"/>
      <c r="F633" s="92"/>
      <c r="G633" s="92"/>
    </row>
    <row r="634" spans="1:7" ht="24" x14ac:dyDescent="0.2">
      <c r="A634" s="13" t="s">
        <v>1127</v>
      </c>
      <c r="B634" s="14" t="s">
        <v>1128</v>
      </c>
      <c r="C634" s="15"/>
      <c r="D634" s="91" t="s">
        <v>1047</v>
      </c>
      <c r="E634" s="91">
        <v>6</v>
      </c>
      <c r="F634" s="92">
        <v>43833</v>
      </c>
      <c r="G634" s="92">
        <v>262998</v>
      </c>
    </row>
    <row r="635" spans="1:7" ht="24" x14ac:dyDescent="0.2">
      <c r="A635" s="13" t="s">
        <v>1129</v>
      </c>
      <c r="B635" s="14" t="s">
        <v>1130</v>
      </c>
      <c r="C635" s="15"/>
      <c r="D635" s="91" t="s">
        <v>1047</v>
      </c>
      <c r="E635" s="91">
        <v>6</v>
      </c>
      <c r="F635" s="92">
        <v>43833</v>
      </c>
      <c r="G635" s="92">
        <v>262998</v>
      </c>
    </row>
    <row r="636" spans="1:7" ht="24" x14ac:dyDescent="0.2">
      <c r="A636" s="13" t="s">
        <v>1131</v>
      </c>
      <c r="B636" s="14" t="s">
        <v>1132</v>
      </c>
      <c r="C636" s="15"/>
      <c r="D636" s="91" t="s">
        <v>1047</v>
      </c>
      <c r="E636" s="91">
        <v>6</v>
      </c>
      <c r="F636" s="92">
        <v>54200</v>
      </c>
      <c r="G636" s="92">
        <v>325200</v>
      </c>
    </row>
    <row r="637" spans="1:7" ht="24" x14ac:dyDescent="0.2">
      <c r="A637" s="13" t="s">
        <v>1133</v>
      </c>
      <c r="B637" s="14" t="s">
        <v>1134</v>
      </c>
      <c r="C637" s="15"/>
      <c r="D637" s="91" t="s">
        <v>1047</v>
      </c>
      <c r="E637" s="91">
        <v>11</v>
      </c>
      <c r="F637" s="92">
        <v>54200</v>
      </c>
      <c r="G637" s="92">
        <v>596200</v>
      </c>
    </row>
    <row r="638" spans="1:7" ht="24" x14ac:dyDescent="0.2">
      <c r="A638" s="13" t="s">
        <v>1135</v>
      </c>
      <c r="B638" s="14" t="s">
        <v>1136</v>
      </c>
      <c r="C638" s="15"/>
      <c r="D638" s="91" t="s">
        <v>1047</v>
      </c>
      <c r="E638" s="91">
        <v>1</v>
      </c>
      <c r="F638" s="92">
        <v>54200</v>
      </c>
      <c r="G638" s="92">
        <v>54200</v>
      </c>
    </row>
    <row r="639" spans="1:7" ht="48" x14ac:dyDescent="0.2">
      <c r="A639" s="13" t="s">
        <v>1137</v>
      </c>
      <c r="B639" s="14" t="s">
        <v>1138</v>
      </c>
      <c r="C639" s="15"/>
      <c r="D639" s="91"/>
      <c r="E639" s="91"/>
      <c r="F639" s="92"/>
      <c r="G639" s="92"/>
    </row>
    <row r="640" spans="1:7" ht="36" x14ac:dyDescent="0.2">
      <c r="A640" s="13" t="s">
        <v>1139</v>
      </c>
      <c r="B640" s="14" t="s">
        <v>1140</v>
      </c>
      <c r="C640" s="15"/>
      <c r="D640" s="91" t="s">
        <v>1047</v>
      </c>
      <c r="E640" s="91">
        <v>1</v>
      </c>
      <c r="F640" s="92">
        <v>196229</v>
      </c>
      <c r="G640" s="92">
        <v>196229</v>
      </c>
    </row>
    <row r="641" spans="1:7" ht="24" x14ac:dyDescent="0.2">
      <c r="A641" s="13" t="s">
        <v>1141</v>
      </c>
      <c r="B641" s="14" t="s">
        <v>1142</v>
      </c>
      <c r="C641" s="15"/>
      <c r="D641" s="91" t="s">
        <v>1047</v>
      </c>
      <c r="E641" s="91">
        <v>1</v>
      </c>
      <c r="F641" s="92">
        <v>166229</v>
      </c>
      <c r="G641" s="92">
        <v>166229</v>
      </c>
    </row>
    <row r="642" spans="1:7" ht="36" x14ac:dyDescent="0.2">
      <c r="A642" s="13" t="s">
        <v>1143</v>
      </c>
      <c r="B642" s="14" t="s">
        <v>1144</v>
      </c>
      <c r="C642" s="15"/>
      <c r="D642" s="91" t="s">
        <v>1047</v>
      </c>
      <c r="E642" s="91">
        <v>2</v>
      </c>
      <c r="F642" s="92">
        <v>186229</v>
      </c>
      <c r="G642" s="92">
        <v>372458</v>
      </c>
    </row>
    <row r="643" spans="1:7" ht="36" x14ac:dyDescent="0.2">
      <c r="A643" s="13" t="s">
        <v>1145</v>
      </c>
      <c r="B643" s="14" t="s">
        <v>1146</v>
      </c>
      <c r="C643" s="15"/>
      <c r="D643" s="91" t="s">
        <v>1047</v>
      </c>
      <c r="E643" s="91">
        <v>1</v>
      </c>
      <c r="F643" s="92">
        <v>226229</v>
      </c>
      <c r="G643" s="92">
        <v>226229</v>
      </c>
    </row>
    <row r="644" spans="1:7" x14ac:dyDescent="0.2">
      <c r="A644" s="43" t="s">
        <v>1147</v>
      </c>
      <c r="B644" s="44" t="s">
        <v>1148</v>
      </c>
      <c r="C644" s="39"/>
      <c r="D644" s="88"/>
      <c r="E644" s="88"/>
      <c r="F644" s="89"/>
      <c r="G644" s="90">
        <v>452681</v>
      </c>
    </row>
    <row r="645" spans="1:7" x14ac:dyDescent="0.2">
      <c r="A645" s="13" t="s">
        <v>1149</v>
      </c>
      <c r="B645" s="14" t="s">
        <v>1150</v>
      </c>
      <c r="C645" s="15"/>
      <c r="D645" s="91"/>
      <c r="E645" s="91"/>
      <c r="F645" s="92"/>
      <c r="G645" s="92"/>
    </row>
    <row r="646" spans="1:7" ht="72" x14ac:dyDescent="0.2">
      <c r="A646" s="13"/>
      <c r="B646" s="14" t="s">
        <v>1151</v>
      </c>
      <c r="C646" s="15"/>
      <c r="D646" s="91"/>
      <c r="E646" s="91"/>
      <c r="F646" s="92"/>
      <c r="G646" s="92"/>
    </row>
    <row r="647" spans="1:7" ht="84" x14ac:dyDescent="0.2">
      <c r="A647" s="13"/>
      <c r="B647" s="14" t="s">
        <v>1152</v>
      </c>
      <c r="C647" s="15"/>
      <c r="D647" s="91"/>
      <c r="E647" s="91"/>
      <c r="F647" s="92"/>
      <c r="G647" s="92"/>
    </row>
    <row r="648" spans="1:7" ht="24" x14ac:dyDescent="0.2">
      <c r="A648" s="13"/>
      <c r="B648" s="14" t="s">
        <v>1153</v>
      </c>
      <c r="C648" s="15"/>
      <c r="D648" s="91"/>
      <c r="E648" s="91"/>
      <c r="F648" s="92"/>
      <c r="G648" s="92"/>
    </row>
    <row r="649" spans="1:7" ht="24" x14ac:dyDescent="0.2">
      <c r="A649" s="13"/>
      <c r="B649" s="14" t="s">
        <v>1154</v>
      </c>
      <c r="C649" s="15"/>
      <c r="D649" s="91"/>
      <c r="E649" s="91"/>
      <c r="F649" s="92"/>
      <c r="G649" s="92"/>
    </row>
    <row r="650" spans="1:7" ht="108" x14ac:dyDescent="0.2">
      <c r="A650" s="13"/>
      <c r="B650" s="14" t="s">
        <v>1155</v>
      </c>
      <c r="C650" s="15"/>
      <c r="D650" s="91"/>
      <c r="E650" s="91"/>
      <c r="F650" s="92"/>
      <c r="G650" s="92"/>
    </row>
    <row r="651" spans="1:7" ht="48" x14ac:dyDescent="0.2">
      <c r="A651" s="13"/>
      <c r="B651" s="14" t="s">
        <v>1156</v>
      </c>
      <c r="C651" s="15"/>
      <c r="D651" s="91" t="s">
        <v>163</v>
      </c>
      <c r="E651" s="91">
        <v>8</v>
      </c>
      <c r="F651" s="92">
        <v>31639</v>
      </c>
      <c r="G651" s="92">
        <v>253112</v>
      </c>
    </row>
    <row r="652" spans="1:7" x14ac:dyDescent="0.2">
      <c r="A652" s="46" t="s">
        <v>1157</v>
      </c>
      <c r="B652" s="47" t="s">
        <v>1158</v>
      </c>
      <c r="C652" s="15"/>
      <c r="D652" s="95"/>
      <c r="E652" s="95"/>
      <c r="F652" s="97"/>
      <c r="G652" s="97"/>
    </row>
    <row r="653" spans="1:7" ht="84" x14ac:dyDescent="0.2">
      <c r="A653" s="13"/>
      <c r="B653" s="14" t="s">
        <v>1159</v>
      </c>
      <c r="C653" s="15"/>
      <c r="D653" s="91" t="s">
        <v>1047</v>
      </c>
      <c r="E653" s="91">
        <v>3</v>
      </c>
      <c r="F653" s="92">
        <v>66523</v>
      </c>
      <c r="G653" s="92">
        <v>199569</v>
      </c>
    </row>
    <row r="654" spans="1:7" x14ac:dyDescent="0.2">
      <c r="A654" s="43" t="s">
        <v>1160</v>
      </c>
      <c r="B654" s="44" t="s">
        <v>1161</v>
      </c>
      <c r="C654" s="39"/>
      <c r="D654" s="88"/>
      <c r="E654" s="88"/>
      <c r="F654" s="88"/>
      <c r="G654" s="48">
        <v>42097010</v>
      </c>
    </row>
    <row r="655" spans="1:7" ht="48" x14ac:dyDescent="0.2">
      <c r="A655" s="13"/>
      <c r="B655" s="14" t="s">
        <v>1162</v>
      </c>
      <c r="C655" s="15"/>
      <c r="D655" s="91"/>
      <c r="E655" s="91"/>
      <c r="F655" s="92"/>
      <c r="G655" s="92"/>
    </row>
    <row r="656" spans="1:7" ht="48" x14ac:dyDescent="0.2">
      <c r="A656" s="13"/>
      <c r="B656" s="14" t="s">
        <v>1163</v>
      </c>
      <c r="C656" s="15"/>
      <c r="D656" s="91"/>
      <c r="E656" s="91"/>
      <c r="F656" s="92"/>
      <c r="G656" s="92"/>
    </row>
    <row r="657" spans="1:7" x14ac:dyDescent="0.2">
      <c r="A657" s="13"/>
      <c r="B657" s="14" t="s">
        <v>1164</v>
      </c>
      <c r="C657" s="15"/>
      <c r="D657" s="91"/>
      <c r="E657" s="91"/>
      <c r="F657" s="92"/>
      <c r="G657" s="92"/>
    </row>
    <row r="658" spans="1:7" x14ac:dyDescent="0.2">
      <c r="A658" s="13" t="s">
        <v>1165</v>
      </c>
      <c r="B658" s="14" t="s">
        <v>1166</v>
      </c>
      <c r="C658" s="15"/>
      <c r="D658" s="91"/>
      <c r="E658" s="91"/>
      <c r="F658" s="92"/>
      <c r="G658" s="92"/>
    </row>
    <row r="659" spans="1:7" ht="48" x14ac:dyDescent="0.2">
      <c r="A659" s="13"/>
      <c r="B659" s="14" t="s">
        <v>1167</v>
      </c>
      <c r="C659" s="15"/>
      <c r="D659" s="91"/>
      <c r="E659" s="91"/>
      <c r="F659" s="92"/>
      <c r="G659" s="92"/>
    </row>
    <row r="660" spans="1:7" ht="24" x14ac:dyDescent="0.2">
      <c r="A660" s="13" t="s">
        <v>1168</v>
      </c>
      <c r="B660" s="14" t="s">
        <v>1169</v>
      </c>
      <c r="C660" s="15"/>
      <c r="D660" s="91" t="s">
        <v>1170</v>
      </c>
      <c r="E660" s="91">
        <v>207</v>
      </c>
      <c r="F660" s="92">
        <v>11497</v>
      </c>
      <c r="G660" s="92">
        <v>2379879</v>
      </c>
    </row>
    <row r="661" spans="1:7" ht="24" x14ac:dyDescent="0.2">
      <c r="A661" s="13" t="s">
        <v>1171</v>
      </c>
      <c r="B661" s="14" t="s">
        <v>1172</v>
      </c>
      <c r="C661" s="15"/>
      <c r="D661" s="91" t="s">
        <v>1170</v>
      </c>
      <c r="E661" s="91">
        <v>78</v>
      </c>
      <c r="F661" s="92">
        <v>13767</v>
      </c>
      <c r="G661" s="92">
        <v>1073826</v>
      </c>
    </row>
    <row r="662" spans="1:7" ht="24" x14ac:dyDescent="0.2">
      <c r="A662" s="13" t="s">
        <v>1173</v>
      </c>
      <c r="B662" s="14" t="s">
        <v>1174</v>
      </c>
      <c r="C662" s="15"/>
      <c r="D662" s="91" t="s">
        <v>1170</v>
      </c>
      <c r="E662" s="91">
        <v>253</v>
      </c>
      <c r="F662" s="92">
        <v>20580</v>
      </c>
      <c r="G662" s="92">
        <v>5206740</v>
      </c>
    </row>
    <row r="663" spans="1:7" ht="24" x14ac:dyDescent="0.2">
      <c r="A663" s="13" t="s">
        <v>1175</v>
      </c>
      <c r="B663" s="14" t="s">
        <v>1176</v>
      </c>
      <c r="C663" s="15"/>
      <c r="D663" s="91" t="s">
        <v>1170</v>
      </c>
      <c r="E663" s="91">
        <v>454</v>
      </c>
      <c r="F663" s="92">
        <v>20580</v>
      </c>
      <c r="G663" s="92">
        <v>9343320</v>
      </c>
    </row>
    <row r="664" spans="1:7" ht="24" x14ac:dyDescent="0.2">
      <c r="A664" s="13" t="s">
        <v>1177</v>
      </c>
      <c r="B664" s="14" t="s">
        <v>1178</v>
      </c>
      <c r="C664" s="15"/>
      <c r="D664" s="91" t="s">
        <v>1170</v>
      </c>
      <c r="E664" s="91">
        <v>106</v>
      </c>
      <c r="F664" s="92">
        <v>24453</v>
      </c>
      <c r="G664" s="92">
        <v>2592018</v>
      </c>
    </row>
    <row r="665" spans="1:7" ht="24" x14ac:dyDescent="0.2">
      <c r="A665" s="13" t="s">
        <v>1179</v>
      </c>
      <c r="B665" s="14" t="s">
        <v>1180</v>
      </c>
      <c r="C665" s="15"/>
      <c r="D665" s="91"/>
      <c r="E665" s="91"/>
      <c r="F665" s="92"/>
      <c r="G665" s="92"/>
    </row>
    <row r="666" spans="1:7" ht="36" x14ac:dyDescent="0.2">
      <c r="A666" s="13"/>
      <c r="B666" s="14" t="s">
        <v>1181</v>
      </c>
      <c r="C666" s="15"/>
      <c r="D666" s="91"/>
      <c r="E666" s="91"/>
      <c r="F666" s="92"/>
      <c r="G666" s="92"/>
    </row>
    <row r="667" spans="1:7" ht="24" x14ac:dyDescent="0.2">
      <c r="A667" s="13"/>
      <c r="B667" s="14" t="s">
        <v>1182</v>
      </c>
      <c r="C667" s="15"/>
      <c r="D667" s="91"/>
      <c r="E667" s="91"/>
      <c r="F667" s="92"/>
      <c r="G667" s="92"/>
    </row>
    <row r="668" spans="1:7" ht="24" x14ac:dyDescent="0.2">
      <c r="A668" s="13" t="s">
        <v>1183</v>
      </c>
      <c r="B668" s="14" t="s">
        <v>1184</v>
      </c>
      <c r="C668" s="15"/>
      <c r="D668" s="91" t="s">
        <v>1170</v>
      </c>
      <c r="E668" s="91">
        <v>137</v>
      </c>
      <c r="F668" s="92">
        <v>23922</v>
      </c>
      <c r="G668" s="92">
        <v>3277314</v>
      </c>
    </row>
    <row r="669" spans="1:7" ht="24" x14ac:dyDescent="0.2">
      <c r="A669" s="13" t="s">
        <v>1185</v>
      </c>
      <c r="B669" s="14" t="s">
        <v>1186</v>
      </c>
      <c r="C669" s="15"/>
      <c r="D669" s="91" t="s">
        <v>1170</v>
      </c>
      <c r="E669" s="91">
        <v>74</v>
      </c>
      <c r="F669" s="92">
        <v>23328</v>
      </c>
      <c r="G669" s="92">
        <v>1726272</v>
      </c>
    </row>
    <row r="670" spans="1:7" ht="24" x14ac:dyDescent="0.2">
      <c r="A670" s="13" t="s">
        <v>1187</v>
      </c>
      <c r="B670" s="14" t="s">
        <v>1188</v>
      </c>
      <c r="C670" s="15"/>
      <c r="D670" s="91" t="s">
        <v>1170</v>
      </c>
      <c r="E670" s="91">
        <v>6</v>
      </c>
      <c r="F670" s="92">
        <v>37473</v>
      </c>
      <c r="G670" s="92">
        <v>224838</v>
      </c>
    </row>
    <row r="671" spans="1:7" ht="24" x14ac:dyDescent="0.2">
      <c r="A671" s="13" t="s">
        <v>1189</v>
      </c>
      <c r="B671" s="14" t="s">
        <v>1190</v>
      </c>
      <c r="C671" s="15"/>
      <c r="D671" s="91" t="s">
        <v>1170</v>
      </c>
      <c r="E671" s="91">
        <v>80</v>
      </c>
      <c r="F671" s="92">
        <v>34990</v>
      </c>
      <c r="G671" s="92">
        <v>2799200</v>
      </c>
    </row>
    <row r="672" spans="1:7" ht="24" x14ac:dyDescent="0.2">
      <c r="A672" s="13" t="s">
        <v>1191</v>
      </c>
      <c r="B672" s="14" t="s">
        <v>1192</v>
      </c>
      <c r="C672" s="15"/>
      <c r="D672" s="91" t="s">
        <v>1170</v>
      </c>
      <c r="E672" s="91">
        <v>261</v>
      </c>
      <c r="F672" s="92">
        <v>51623</v>
      </c>
      <c r="G672" s="92">
        <v>13473603</v>
      </c>
    </row>
    <row r="673" spans="1:7" x14ac:dyDescent="0.2">
      <c r="A673" s="43" t="s">
        <v>1193</v>
      </c>
      <c r="B673" s="44" t="s">
        <v>1194</v>
      </c>
      <c r="C673" s="39"/>
      <c r="D673" s="88"/>
      <c r="E673" s="88"/>
      <c r="F673" s="89"/>
      <c r="G673" s="90">
        <v>5514376</v>
      </c>
    </row>
    <row r="674" spans="1:7" ht="36" x14ac:dyDescent="0.2">
      <c r="A674" s="13" t="s">
        <v>1195</v>
      </c>
      <c r="B674" s="14" t="s">
        <v>1196</v>
      </c>
      <c r="C674" s="15"/>
      <c r="D674" s="91"/>
      <c r="E674" s="91"/>
      <c r="F674" s="92"/>
      <c r="G674" s="92"/>
    </row>
    <row r="675" spans="1:7" ht="24" x14ac:dyDescent="0.2">
      <c r="A675" s="13"/>
      <c r="B675" s="14" t="s">
        <v>1197</v>
      </c>
      <c r="C675" s="15"/>
      <c r="D675" s="91"/>
      <c r="E675" s="91"/>
      <c r="F675" s="92"/>
      <c r="G675" s="92"/>
    </row>
    <row r="676" spans="1:7" ht="24" x14ac:dyDescent="0.2">
      <c r="A676" s="13" t="s">
        <v>1198</v>
      </c>
      <c r="B676" s="14" t="s">
        <v>1199</v>
      </c>
      <c r="C676" s="15"/>
      <c r="D676" s="91" t="s">
        <v>1047</v>
      </c>
      <c r="E676" s="91">
        <v>3</v>
      </c>
      <c r="F676" s="92">
        <v>225950</v>
      </c>
      <c r="G676" s="92">
        <v>677850</v>
      </c>
    </row>
    <row r="677" spans="1:7" ht="24" x14ac:dyDescent="0.2">
      <c r="A677" s="13" t="s">
        <v>1200</v>
      </c>
      <c r="B677" s="14" t="s">
        <v>1201</v>
      </c>
      <c r="C677" s="15"/>
      <c r="D677" s="91" t="s">
        <v>1047</v>
      </c>
      <c r="E677" s="91">
        <v>1</v>
      </c>
      <c r="F677" s="92">
        <v>279035</v>
      </c>
      <c r="G677" s="92">
        <v>279035</v>
      </c>
    </row>
    <row r="678" spans="1:7" ht="24" x14ac:dyDescent="0.2">
      <c r="A678" s="13" t="s">
        <v>1202</v>
      </c>
      <c r="B678" s="14" t="s">
        <v>1203</v>
      </c>
      <c r="C678" s="15"/>
      <c r="D678" s="91" t="s">
        <v>1047</v>
      </c>
      <c r="E678" s="91">
        <v>1</v>
      </c>
      <c r="F678" s="92">
        <v>410389</v>
      </c>
      <c r="G678" s="92">
        <v>410389</v>
      </c>
    </row>
    <row r="679" spans="1:7" ht="24" x14ac:dyDescent="0.2">
      <c r="A679" s="13" t="s">
        <v>1204</v>
      </c>
      <c r="B679" s="14" t="s">
        <v>1205</v>
      </c>
      <c r="C679" s="15"/>
      <c r="D679" s="91" t="s">
        <v>1047</v>
      </c>
      <c r="E679" s="91">
        <v>2</v>
      </c>
      <c r="F679" s="92">
        <v>481719</v>
      </c>
      <c r="G679" s="92">
        <v>963438</v>
      </c>
    </row>
    <row r="680" spans="1:7" ht="24" x14ac:dyDescent="0.2">
      <c r="A680" s="13" t="s">
        <v>1206</v>
      </c>
      <c r="B680" s="14" t="s">
        <v>1207</v>
      </c>
      <c r="C680" s="15"/>
      <c r="D680" s="91" t="s">
        <v>1047</v>
      </c>
      <c r="E680" s="91">
        <v>2</v>
      </c>
      <c r="F680" s="92">
        <v>587098</v>
      </c>
      <c r="G680" s="92">
        <v>1174196</v>
      </c>
    </row>
    <row r="681" spans="1:7" x14ac:dyDescent="0.2">
      <c r="A681" s="13" t="s">
        <v>1208</v>
      </c>
      <c r="B681" s="14" t="s">
        <v>1209</v>
      </c>
      <c r="C681" s="15"/>
      <c r="D681" s="91"/>
      <c r="E681" s="91"/>
      <c r="F681" s="92"/>
      <c r="G681" s="92"/>
    </row>
    <row r="682" spans="1:7" ht="24" x14ac:dyDescent="0.2">
      <c r="A682" s="13"/>
      <c r="B682" s="14" t="s">
        <v>1210</v>
      </c>
      <c r="C682" s="15"/>
      <c r="D682" s="91"/>
      <c r="E682" s="91"/>
      <c r="F682" s="92"/>
      <c r="G682" s="92"/>
    </row>
    <row r="683" spans="1:7" ht="24" x14ac:dyDescent="0.2">
      <c r="A683" s="13" t="s">
        <v>1211</v>
      </c>
      <c r="B683" s="14" t="s">
        <v>1212</v>
      </c>
      <c r="C683" s="15"/>
      <c r="D683" s="91" t="s">
        <v>1047</v>
      </c>
      <c r="E683" s="91">
        <v>125</v>
      </c>
      <c r="F683" s="92">
        <v>11766</v>
      </c>
      <c r="G683" s="92">
        <v>1470750</v>
      </c>
    </row>
    <row r="684" spans="1:7" ht="24" x14ac:dyDescent="0.2">
      <c r="A684" s="13" t="s">
        <v>1213</v>
      </c>
      <c r="B684" s="14" t="s">
        <v>1214</v>
      </c>
      <c r="C684" s="15"/>
      <c r="D684" s="91" t="s">
        <v>1047</v>
      </c>
      <c r="E684" s="91">
        <v>11</v>
      </c>
      <c r="F684" s="92">
        <v>11766</v>
      </c>
      <c r="G684" s="92">
        <v>129426</v>
      </c>
    </row>
    <row r="685" spans="1:7" ht="24" x14ac:dyDescent="0.2">
      <c r="A685" s="13" t="s">
        <v>1215</v>
      </c>
      <c r="B685" s="14" t="s">
        <v>1216</v>
      </c>
      <c r="C685" s="15"/>
      <c r="D685" s="91" t="s">
        <v>1047</v>
      </c>
      <c r="E685" s="91">
        <v>12</v>
      </c>
      <c r="F685" s="92">
        <v>22589</v>
      </c>
      <c r="G685" s="92">
        <v>271068</v>
      </c>
    </row>
    <row r="686" spans="1:7" ht="24" x14ac:dyDescent="0.2">
      <c r="A686" s="13" t="s">
        <v>1217</v>
      </c>
      <c r="B686" s="14" t="s">
        <v>1218</v>
      </c>
      <c r="C686" s="15"/>
      <c r="D686" s="91" t="s">
        <v>1047</v>
      </c>
      <c r="E686" s="91">
        <v>2</v>
      </c>
      <c r="F686" s="92">
        <v>69112</v>
      </c>
      <c r="G686" s="92">
        <v>138224</v>
      </c>
    </row>
    <row r="687" spans="1:7" x14ac:dyDescent="0.2">
      <c r="A687" s="43" t="s">
        <v>1219</v>
      </c>
      <c r="B687" s="44" t="s">
        <v>1220</v>
      </c>
      <c r="C687" s="39"/>
      <c r="D687" s="88"/>
      <c r="E687" s="88"/>
      <c r="F687" s="89"/>
      <c r="G687" s="90">
        <v>2400888</v>
      </c>
    </row>
    <row r="688" spans="1:7" x14ac:dyDescent="0.2">
      <c r="A688" s="13" t="s">
        <v>1221</v>
      </c>
      <c r="B688" s="14" t="s">
        <v>1222</v>
      </c>
      <c r="C688" s="15"/>
      <c r="D688" s="91"/>
      <c r="E688" s="91"/>
      <c r="F688" s="92"/>
      <c r="G688" s="92"/>
    </row>
    <row r="689" spans="1:7" ht="72" x14ac:dyDescent="0.2">
      <c r="A689" s="13"/>
      <c r="B689" s="14" t="s">
        <v>1223</v>
      </c>
      <c r="C689" s="15"/>
      <c r="D689" s="91" t="s">
        <v>1047</v>
      </c>
      <c r="E689" s="91">
        <v>24</v>
      </c>
      <c r="F689" s="92">
        <v>39141</v>
      </c>
      <c r="G689" s="92">
        <v>939384</v>
      </c>
    </row>
    <row r="690" spans="1:7" x14ac:dyDescent="0.2">
      <c r="A690" s="13" t="s">
        <v>1224</v>
      </c>
      <c r="B690" s="14" t="s">
        <v>1225</v>
      </c>
      <c r="C690" s="15"/>
      <c r="D690" s="91"/>
      <c r="E690" s="91"/>
      <c r="F690" s="92"/>
      <c r="G690" s="92"/>
    </row>
    <row r="691" spans="1:7" ht="24" x14ac:dyDescent="0.2">
      <c r="A691" s="13"/>
      <c r="B691" s="14" t="s">
        <v>1226</v>
      </c>
      <c r="C691" s="15"/>
      <c r="D691" s="91"/>
      <c r="E691" s="91"/>
      <c r="F691" s="92"/>
      <c r="G691" s="92"/>
    </row>
    <row r="692" spans="1:7" ht="24" x14ac:dyDescent="0.2">
      <c r="A692" s="13"/>
      <c r="B692" s="14" t="s">
        <v>1227</v>
      </c>
      <c r="C692" s="15"/>
      <c r="D692" s="91" t="s">
        <v>1047</v>
      </c>
      <c r="E692" s="91">
        <v>1</v>
      </c>
      <c r="F692" s="92">
        <v>206124</v>
      </c>
      <c r="G692" s="92">
        <v>206124</v>
      </c>
    </row>
    <row r="693" spans="1:7" x14ac:dyDescent="0.2">
      <c r="A693" s="13" t="s">
        <v>1228</v>
      </c>
      <c r="B693" s="14" t="s">
        <v>1166</v>
      </c>
      <c r="C693" s="15"/>
      <c r="D693" s="91"/>
      <c r="E693" s="91"/>
      <c r="F693" s="92"/>
      <c r="G693" s="92"/>
    </row>
    <row r="694" spans="1:7" ht="36" x14ac:dyDescent="0.2">
      <c r="A694" s="13"/>
      <c r="B694" s="14" t="s">
        <v>1229</v>
      </c>
      <c r="C694" s="15"/>
      <c r="D694" s="91"/>
      <c r="E694" s="91"/>
      <c r="F694" s="92"/>
      <c r="G694" s="92"/>
    </row>
    <row r="695" spans="1:7" ht="24" x14ac:dyDescent="0.2">
      <c r="A695" s="13"/>
      <c r="B695" s="14" t="s">
        <v>1230</v>
      </c>
      <c r="C695" s="15"/>
      <c r="D695" s="91" t="s">
        <v>1170</v>
      </c>
      <c r="E695" s="91">
        <v>61</v>
      </c>
      <c r="F695" s="92">
        <v>20580</v>
      </c>
      <c r="G695" s="92">
        <v>1255380</v>
      </c>
    </row>
    <row r="696" spans="1:7" x14ac:dyDescent="0.2">
      <c r="A696" s="43" t="s">
        <v>1231</v>
      </c>
      <c r="B696" s="44" t="s">
        <v>1232</v>
      </c>
      <c r="C696" s="39"/>
      <c r="D696" s="88"/>
      <c r="E696" s="88"/>
      <c r="F696" s="89"/>
      <c r="G696" s="90">
        <v>183883</v>
      </c>
    </row>
    <row r="697" spans="1:7" x14ac:dyDescent="0.2">
      <c r="A697" s="13"/>
      <c r="B697" s="14" t="s">
        <v>1233</v>
      </c>
      <c r="C697" s="15"/>
      <c r="D697" s="91"/>
      <c r="E697" s="91"/>
      <c r="F697" s="92"/>
      <c r="G697" s="92"/>
    </row>
    <row r="698" spans="1:7" x14ac:dyDescent="0.2">
      <c r="A698" s="13" t="s">
        <v>1234</v>
      </c>
      <c r="B698" s="14" t="s">
        <v>1235</v>
      </c>
      <c r="C698" s="15"/>
      <c r="D698" s="91"/>
      <c r="E698" s="91"/>
      <c r="F698" s="92"/>
      <c r="G698" s="92"/>
    </row>
    <row r="699" spans="1:7" ht="24" x14ac:dyDescent="0.2">
      <c r="A699" s="13" t="s">
        <v>1236</v>
      </c>
      <c r="B699" s="14" t="s">
        <v>1237</v>
      </c>
      <c r="C699" s="15"/>
      <c r="D699" s="91" t="s">
        <v>1047</v>
      </c>
      <c r="E699" s="91">
        <v>2</v>
      </c>
      <c r="F699" s="92">
        <v>39141</v>
      </c>
      <c r="G699" s="92">
        <v>78282</v>
      </c>
    </row>
    <row r="700" spans="1:7" ht="36" x14ac:dyDescent="0.2">
      <c r="A700" s="13" t="s">
        <v>1238</v>
      </c>
      <c r="B700" s="14" t="s">
        <v>1239</v>
      </c>
      <c r="C700" s="15"/>
      <c r="D700" s="91" t="s">
        <v>1047</v>
      </c>
      <c r="E700" s="91">
        <v>1</v>
      </c>
      <c r="F700" s="92">
        <v>105601</v>
      </c>
      <c r="G700" s="92">
        <v>105601</v>
      </c>
    </row>
    <row r="701" spans="1:7" x14ac:dyDescent="0.2">
      <c r="A701" s="43" t="s">
        <v>1240</v>
      </c>
      <c r="B701" s="44" t="s">
        <v>1241</v>
      </c>
      <c r="C701" s="39"/>
      <c r="D701" s="88"/>
      <c r="E701" s="88"/>
      <c r="F701" s="89"/>
      <c r="G701" s="90">
        <v>1266533</v>
      </c>
    </row>
    <row r="702" spans="1:7" ht="36" x14ac:dyDescent="0.2">
      <c r="A702" s="13"/>
      <c r="B702" s="14" t="s">
        <v>1242</v>
      </c>
      <c r="C702" s="15"/>
      <c r="D702" s="91"/>
      <c r="E702" s="91"/>
      <c r="F702" s="92"/>
      <c r="G702" s="92"/>
    </row>
    <row r="703" spans="1:7" ht="60" x14ac:dyDescent="0.2">
      <c r="A703" s="13"/>
      <c r="B703" s="14" t="s">
        <v>1243</v>
      </c>
      <c r="C703" s="15"/>
      <c r="D703" s="91"/>
      <c r="E703" s="91"/>
      <c r="F703" s="92"/>
      <c r="G703" s="92"/>
    </row>
    <row r="704" spans="1:7" ht="84" x14ac:dyDescent="0.2">
      <c r="A704" s="13" t="s">
        <v>1244</v>
      </c>
      <c r="B704" s="14" t="s">
        <v>1245</v>
      </c>
      <c r="C704" s="15"/>
      <c r="D704" s="91" t="s">
        <v>1030</v>
      </c>
      <c r="E704" s="91">
        <v>1</v>
      </c>
      <c r="F704" s="92">
        <v>1266533</v>
      </c>
      <c r="G704" s="92">
        <v>1266533</v>
      </c>
    </row>
    <row r="705" spans="1:7" ht="24" x14ac:dyDescent="0.2">
      <c r="A705" s="43" t="s">
        <v>1246</v>
      </c>
      <c r="B705" s="44" t="s">
        <v>1247</v>
      </c>
      <c r="C705" s="39"/>
      <c r="D705" s="88"/>
      <c r="E705" s="88"/>
      <c r="F705" s="89"/>
      <c r="G705" s="90">
        <v>5525754</v>
      </c>
    </row>
    <row r="706" spans="1:7" x14ac:dyDescent="0.2">
      <c r="A706" s="13"/>
      <c r="B706" s="14" t="s">
        <v>1248</v>
      </c>
      <c r="C706" s="15"/>
      <c r="D706" s="91"/>
      <c r="E706" s="91"/>
      <c r="F706" s="92"/>
      <c r="G706" s="92"/>
    </row>
    <row r="707" spans="1:7" ht="60" x14ac:dyDescent="0.2">
      <c r="A707" s="13"/>
      <c r="B707" s="14" t="s">
        <v>1249</v>
      </c>
      <c r="C707" s="15"/>
      <c r="D707" s="91"/>
      <c r="E707" s="91"/>
      <c r="F707" s="92"/>
      <c r="G707" s="92"/>
    </row>
    <row r="708" spans="1:7" ht="36" x14ac:dyDescent="0.2">
      <c r="A708" s="13"/>
      <c r="B708" s="14" t="s">
        <v>1250</v>
      </c>
      <c r="C708" s="15"/>
      <c r="D708" s="91"/>
      <c r="E708" s="91"/>
      <c r="F708" s="92"/>
      <c r="G708" s="92"/>
    </row>
    <row r="709" spans="1:7" ht="36" x14ac:dyDescent="0.2">
      <c r="A709" s="13" t="s">
        <v>1251</v>
      </c>
      <c r="B709" s="14" t="s">
        <v>1252</v>
      </c>
      <c r="C709" s="15"/>
      <c r="D709" s="91" t="s">
        <v>1170</v>
      </c>
      <c r="E709" s="91">
        <v>20</v>
      </c>
      <c r="F709" s="92">
        <v>8539</v>
      </c>
      <c r="G709" s="92">
        <v>170780</v>
      </c>
    </row>
    <row r="710" spans="1:7" ht="60" x14ac:dyDescent="0.2">
      <c r="A710" s="13" t="s">
        <v>1253</v>
      </c>
      <c r="B710" s="14" t="s">
        <v>1254</v>
      </c>
      <c r="C710" s="15"/>
      <c r="D710" s="91" t="s">
        <v>1170</v>
      </c>
      <c r="E710" s="91">
        <v>20</v>
      </c>
      <c r="F710" s="92">
        <v>33277</v>
      </c>
      <c r="G710" s="92">
        <v>665540</v>
      </c>
    </row>
    <row r="711" spans="1:7" ht="36" x14ac:dyDescent="0.2">
      <c r="A711" s="13" t="s">
        <v>1255</v>
      </c>
      <c r="B711" s="14" t="s">
        <v>1256</v>
      </c>
      <c r="C711" s="15"/>
      <c r="D711" s="91" t="s">
        <v>1047</v>
      </c>
      <c r="E711" s="91">
        <v>1</v>
      </c>
      <c r="F711" s="92">
        <v>264364</v>
      </c>
      <c r="G711" s="92">
        <v>264364</v>
      </c>
    </row>
    <row r="712" spans="1:7" ht="48" x14ac:dyDescent="0.2">
      <c r="A712" s="13" t="s">
        <v>1257</v>
      </c>
      <c r="B712" s="14" t="s">
        <v>1258</v>
      </c>
      <c r="C712" s="15"/>
      <c r="D712" s="91" t="s">
        <v>1047</v>
      </c>
      <c r="E712" s="91">
        <v>1</v>
      </c>
      <c r="F712" s="92">
        <v>2924256</v>
      </c>
      <c r="G712" s="92">
        <v>2924256</v>
      </c>
    </row>
    <row r="713" spans="1:7" ht="72" x14ac:dyDescent="0.2">
      <c r="A713" s="13" t="s">
        <v>1259</v>
      </c>
      <c r="B713" s="14" t="s">
        <v>1260</v>
      </c>
      <c r="C713" s="15"/>
      <c r="D713" s="91" t="s">
        <v>1047</v>
      </c>
      <c r="E713" s="91">
        <v>2</v>
      </c>
      <c r="F713" s="92">
        <v>288852</v>
      </c>
      <c r="G713" s="92">
        <v>577704</v>
      </c>
    </row>
    <row r="714" spans="1:7" ht="72" x14ac:dyDescent="0.2">
      <c r="A714" s="13" t="s">
        <v>1261</v>
      </c>
      <c r="B714" s="14" t="s">
        <v>1262</v>
      </c>
      <c r="C714" s="15"/>
      <c r="D714" s="91" t="s">
        <v>1030</v>
      </c>
      <c r="E714" s="91">
        <v>1</v>
      </c>
      <c r="F714" s="92">
        <v>923110</v>
      </c>
      <c r="G714" s="92">
        <v>923110</v>
      </c>
    </row>
    <row r="715" spans="1:7" x14ac:dyDescent="0.2">
      <c r="A715" s="43" t="s">
        <v>1263</v>
      </c>
      <c r="B715" s="44" t="s">
        <v>1264</v>
      </c>
      <c r="C715" s="39"/>
      <c r="D715" s="88"/>
      <c r="E715" s="88"/>
      <c r="F715" s="89"/>
      <c r="G715" s="90">
        <v>13916852</v>
      </c>
    </row>
    <row r="716" spans="1:7" x14ac:dyDescent="0.2">
      <c r="A716" s="46"/>
      <c r="B716" s="49" t="s">
        <v>1265</v>
      </c>
      <c r="C716" s="50"/>
      <c r="D716" s="91"/>
      <c r="E716" s="91"/>
      <c r="F716" s="92"/>
      <c r="G716" s="92"/>
    </row>
    <row r="717" spans="1:7" ht="36" x14ac:dyDescent="0.2">
      <c r="A717" s="46"/>
      <c r="B717" s="51" t="s">
        <v>1266</v>
      </c>
      <c r="C717" s="52"/>
      <c r="D717" s="91"/>
      <c r="E717" s="91"/>
      <c r="F717" s="92"/>
      <c r="G717" s="92"/>
    </row>
    <row r="718" spans="1:7" x14ac:dyDescent="0.2">
      <c r="A718" s="46"/>
      <c r="B718" s="51"/>
      <c r="C718" s="52"/>
      <c r="D718" s="91"/>
      <c r="E718" s="91"/>
      <c r="F718" s="92"/>
      <c r="G718" s="92"/>
    </row>
    <row r="719" spans="1:7" x14ac:dyDescent="0.2">
      <c r="A719" s="46"/>
      <c r="B719" s="51"/>
      <c r="C719" s="52"/>
      <c r="D719" s="91"/>
      <c r="E719" s="91"/>
      <c r="F719" s="92"/>
      <c r="G719" s="92"/>
    </row>
    <row r="720" spans="1:7" x14ac:dyDescent="0.2">
      <c r="A720" s="46"/>
      <c r="B720" s="51"/>
      <c r="C720" s="52"/>
      <c r="D720" s="91"/>
      <c r="E720" s="91"/>
      <c r="F720" s="92"/>
      <c r="G720" s="92"/>
    </row>
    <row r="721" spans="1:7" x14ac:dyDescent="0.2">
      <c r="A721" s="46"/>
      <c r="B721" s="51"/>
      <c r="C721" s="52"/>
      <c r="D721" s="91"/>
      <c r="E721" s="91"/>
      <c r="F721" s="92"/>
      <c r="G721" s="92"/>
    </row>
    <row r="722" spans="1:7" x14ac:dyDescent="0.2">
      <c r="A722" s="46"/>
      <c r="B722" s="51"/>
      <c r="C722" s="52"/>
      <c r="D722" s="91"/>
      <c r="E722" s="91"/>
      <c r="F722" s="92"/>
      <c r="G722" s="92"/>
    </row>
    <row r="723" spans="1:7" x14ac:dyDescent="0.2">
      <c r="A723" s="46"/>
      <c r="B723" s="51"/>
      <c r="C723" s="52"/>
      <c r="D723" s="91"/>
      <c r="E723" s="91"/>
      <c r="F723" s="92"/>
      <c r="G723" s="92"/>
    </row>
    <row r="724" spans="1:7" x14ac:dyDescent="0.2">
      <c r="A724" s="46"/>
      <c r="B724" s="51"/>
      <c r="C724" s="52"/>
      <c r="D724" s="91"/>
      <c r="E724" s="91"/>
      <c r="F724" s="92"/>
      <c r="G724" s="92"/>
    </row>
    <row r="725" spans="1:7" x14ac:dyDescent="0.2">
      <c r="A725" s="46"/>
      <c r="B725" s="51"/>
      <c r="C725" s="52"/>
      <c r="D725" s="91"/>
      <c r="E725" s="91"/>
      <c r="F725" s="92"/>
      <c r="G725" s="92"/>
    </row>
    <row r="726" spans="1:7" x14ac:dyDescent="0.2">
      <c r="A726" s="46"/>
      <c r="B726" s="51"/>
      <c r="C726" s="52"/>
      <c r="D726" s="91"/>
      <c r="E726" s="91"/>
      <c r="F726" s="92"/>
      <c r="G726" s="92"/>
    </row>
    <row r="727" spans="1:7" x14ac:dyDescent="0.2">
      <c r="A727" s="46"/>
      <c r="B727" s="51"/>
      <c r="C727" s="52"/>
      <c r="D727" s="91"/>
      <c r="E727" s="91"/>
      <c r="F727" s="92"/>
      <c r="G727" s="92"/>
    </row>
    <row r="728" spans="1:7" x14ac:dyDescent="0.2">
      <c r="A728" s="46"/>
      <c r="B728" s="51"/>
      <c r="C728" s="52"/>
      <c r="D728" s="91"/>
      <c r="E728" s="91"/>
      <c r="F728" s="92"/>
      <c r="G728" s="92"/>
    </row>
    <row r="729" spans="1:7" x14ac:dyDescent="0.2">
      <c r="A729" s="46"/>
      <c r="B729" s="51"/>
      <c r="C729" s="52"/>
      <c r="D729" s="91"/>
      <c r="E729" s="91"/>
      <c r="F729" s="92"/>
      <c r="G729" s="92"/>
    </row>
    <row r="730" spans="1:7" x14ac:dyDescent="0.2">
      <c r="A730" s="46"/>
      <c r="B730" s="51"/>
      <c r="C730" s="52"/>
      <c r="D730" s="91"/>
      <c r="E730" s="91"/>
      <c r="F730" s="92"/>
      <c r="G730" s="92"/>
    </row>
    <row r="731" spans="1:7" x14ac:dyDescent="0.2">
      <c r="A731" s="46"/>
      <c r="B731" s="51"/>
      <c r="C731" s="52"/>
      <c r="D731" s="91"/>
      <c r="E731" s="91"/>
      <c r="F731" s="92"/>
      <c r="G731" s="92"/>
    </row>
    <row r="732" spans="1:7" x14ac:dyDescent="0.2">
      <c r="A732" s="46"/>
      <c r="B732" s="51"/>
      <c r="C732" s="52"/>
      <c r="D732" s="91"/>
      <c r="E732" s="91"/>
      <c r="F732" s="92"/>
      <c r="G732" s="92"/>
    </row>
    <row r="733" spans="1:7" x14ac:dyDescent="0.2">
      <c r="A733" s="46"/>
      <c r="B733" s="100"/>
      <c r="C733" s="52"/>
      <c r="D733" s="91"/>
      <c r="E733" s="91"/>
      <c r="F733" s="92"/>
      <c r="G733" s="92"/>
    </row>
    <row r="734" spans="1:7" x14ac:dyDescent="0.2">
      <c r="A734" s="46"/>
      <c r="B734" s="51"/>
      <c r="C734" s="52"/>
      <c r="D734" s="91"/>
      <c r="E734" s="91"/>
      <c r="F734" s="92"/>
      <c r="G734" s="92"/>
    </row>
    <row r="735" spans="1:7" x14ac:dyDescent="0.2">
      <c r="A735" s="46"/>
      <c r="B735" s="51"/>
      <c r="C735" s="52"/>
      <c r="D735" s="91"/>
      <c r="E735" s="91"/>
      <c r="F735" s="92"/>
      <c r="G735" s="92"/>
    </row>
    <row r="736" spans="1:7" x14ac:dyDescent="0.2">
      <c r="A736" s="46"/>
      <c r="B736" s="51"/>
      <c r="C736" s="52"/>
      <c r="D736" s="91"/>
      <c r="E736" s="91"/>
      <c r="F736" s="92"/>
      <c r="G736" s="92"/>
    </row>
    <row r="737" spans="1:7" ht="72" x14ac:dyDescent="0.2">
      <c r="A737" s="46"/>
      <c r="B737" s="51" t="s">
        <v>1267</v>
      </c>
      <c r="C737" s="52"/>
      <c r="D737" s="91"/>
      <c r="E737" s="91"/>
      <c r="F737" s="92"/>
      <c r="G737" s="92"/>
    </row>
    <row r="738" spans="1:7" x14ac:dyDescent="0.2">
      <c r="A738" s="46"/>
      <c r="B738" s="51"/>
      <c r="C738" s="52"/>
      <c r="D738" s="91"/>
      <c r="E738" s="91"/>
      <c r="F738" s="92"/>
      <c r="G738" s="92"/>
    </row>
    <row r="739" spans="1:7" ht="36" x14ac:dyDescent="0.2">
      <c r="A739" s="46"/>
      <c r="B739" s="51" t="s">
        <v>1268</v>
      </c>
      <c r="C739" s="52"/>
      <c r="D739" s="91"/>
      <c r="E739" s="91"/>
      <c r="F739" s="92"/>
      <c r="G739" s="92"/>
    </row>
    <row r="740" spans="1:7" x14ac:dyDescent="0.2">
      <c r="A740" s="46"/>
      <c r="B740" s="51"/>
      <c r="C740" s="52"/>
      <c r="D740" s="91"/>
      <c r="E740" s="91"/>
      <c r="F740" s="92"/>
      <c r="G740" s="92"/>
    </row>
    <row r="741" spans="1:7" x14ac:dyDescent="0.2">
      <c r="A741" s="46"/>
      <c r="B741" s="51"/>
      <c r="C741" s="52"/>
      <c r="D741" s="91"/>
      <c r="E741" s="91"/>
      <c r="F741" s="92"/>
      <c r="G741" s="92"/>
    </row>
    <row r="742" spans="1:7" x14ac:dyDescent="0.2">
      <c r="A742" s="46"/>
      <c r="B742" s="51"/>
      <c r="C742" s="52"/>
      <c r="D742" s="91"/>
      <c r="E742" s="91"/>
      <c r="F742" s="92"/>
      <c r="G742" s="92"/>
    </row>
    <row r="743" spans="1:7" x14ac:dyDescent="0.2">
      <c r="A743" s="46"/>
      <c r="B743" s="51"/>
      <c r="C743" s="52"/>
      <c r="D743" s="91"/>
      <c r="E743" s="91"/>
      <c r="F743" s="91"/>
      <c r="G743" s="92"/>
    </row>
    <row r="744" spans="1:7" x14ac:dyDescent="0.2">
      <c r="A744" s="46"/>
      <c r="B744" s="51"/>
      <c r="C744" s="52"/>
      <c r="D744" s="91"/>
      <c r="E744" s="91"/>
      <c r="F744" s="92"/>
      <c r="G744" s="92"/>
    </row>
    <row r="745" spans="1:7" ht="24" x14ac:dyDescent="0.2">
      <c r="A745" s="53" t="s">
        <v>1269</v>
      </c>
      <c r="B745" s="54" t="s">
        <v>1270</v>
      </c>
      <c r="C745" s="55"/>
      <c r="D745" s="91"/>
      <c r="E745" s="91"/>
      <c r="F745" s="92"/>
      <c r="G745" s="92"/>
    </row>
    <row r="746" spans="1:7" x14ac:dyDescent="0.2">
      <c r="A746" s="13"/>
      <c r="B746" s="42" t="s">
        <v>1271</v>
      </c>
      <c r="C746" s="15"/>
      <c r="D746" s="91"/>
      <c r="E746" s="91"/>
      <c r="F746" s="92"/>
      <c r="G746" s="92"/>
    </row>
    <row r="747" spans="1:7" x14ac:dyDescent="0.2">
      <c r="A747" s="13" t="s">
        <v>1272</v>
      </c>
      <c r="B747" s="56" t="s">
        <v>1273</v>
      </c>
      <c r="C747" s="57"/>
      <c r="D747" s="91"/>
      <c r="E747" s="91"/>
      <c r="F747" s="92"/>
      <c r="G747" s="92"/>
    </row>
    <row r="748" spans="1:7" x14ac:dyDescent="0.2">
      <c r="A748" s="13"/>
      <c r="B748" s="58" t="s">
        <v>1274</v>
      </c>
      <c r="C748" s="59"/>
      <c r="D748" s="91"/>
      <c r="E748" s="91"/>
      <c r="F748" s="92"/>
      <c r="G748" s="92"/>
    </row>
    <row r="749" spans="1:7" ht="24" x14ac:dyDescent="0.2">
      <c r="A749" s="13"/>
      <c r="B749" s="58" t="s">
        <v>1275</v>
      </c>
      <c r="C749" s="59"/>
      <c r="D749" s="91" t="s">
        <v>1170</v>
      </c>
      <c r="E749" s="91">
        <v>45</v>
      </c>
      <c r="F749" s="92">
        <v>40853</v>
      </c>
      <c r="G749" s="92">
        <v>1838385</v>
      </c>
    </row>
    <row r="750" spans="1:7" x14ac:dyDescent="0.2">
      <c r="A750" s="46" t="s">
        <v>1276</v>
      </c>
      <c r="B750" s="56" t="s">
        <v>1277</v>
      </c>
      <c r="C750" s="57"/>
      <c r="D750" s="91"/>
      <c r="E750" s="91"/>
      <c r="F750" s="92"/>
      <c r="G750" s="92"/>
    </row>
    <row r="751" spans="1:7" ht="24" x14ac:dyDescent="0.2">
      <c r="A751" s="13" t="s">
        <v>1278</v>
      </c>
      <c r="B751" s="58" t="s">
        <v>1279</v>
      </c>
      <c r="C751" s="59"/>
      <c r="D751" s="91" t="s">
        <v>1047</v>
      </c>
      <c r="E751" s="91">
        <v>1</v>
      </c>
      <c r="F751" s="92">
        <v>736263</v>
      </c>
      <c r="G751" s="92">
        <v>736263</v>
      </c>
    </row>
    <row r="752" spans="1:7" ht="24" x14ac:dyDescent="0.2">
      <c r="A752" s="13" t="s">
        <v>1280</v>
      </c>
      <c r="B752" s="58" t="s">
        <v>1281</v>
      </c>
      <c r="C752" s="59"/>
      <c r="D752" s="91" t="s">
        <v>1047</v>
      </c>
      <c r="E752" s="91">
        <v>1</v>
      </c>
      <c r="F752" s="92">
        <v>543648</v>
      </c>
      <c r="G752" s="92">
        <v>543648</v>
      </c>
    </row>
    <row r="753" spans="1:7" x14ac:dyDescent="0.2">
      <c r="A753" s="46" t="s">
        <v>1282</v>
      </c>
      <c r="B753" s="56" t="s">
        <v>1241</v>
      </c>
      <c r="C753" s="57"/>
      <c r="D753" s="91"/>
      <c r="E753" s="91"/>
      <c r="F753" s="92"/>
      <c r="G753" s="92"/>
    </row>
    <row r="754" spans="1:7" ht="48" x14ac:dyDescent="0.2">
      <c r="A754" s="13"/>
      <c r="B754" s="58" t="s">
        <v>1283</v>
      </c>
      <c r="C754" s="59"/>
      <c r="D754" s="91"/>
      <c r="E754" s="91"/>
      <c r="F754" s="92"/>
      <c r="G754" s="92"/>
    </row>
    <row r="755" spans="1:7" ht="60" x14ac:dyDescent="0.2">
      <c r="A755" s="13"/>
      <c r="B755" s="51" t="s">
        <v>1243</v>
      </c>
      <c r="C755" s="52"/>
      <c r="D755" s="91"/>
      <c r="E755" s="91"/>
      <c r="F755" s="92"/>
      <c r="G755" s="92"/>
    </row>
    <row r="756" spans="1:7" ht="96" x14ac:dyDescent="0.2">
      <c r="A756" s="13" t="s">
        <v>1284</v>
      </c>
      <c r="B756" s="58" t="s">
        <v>1285</v>
      </c>
      <c r="C756" s="59"/>
      <c r="D756" s="91" t="s">
        <v>1047</v>
      </c>
      <c r="E756" s="91">
        <v>1</v>
      </c>
      <c r="F756" s="92">
        <v>1005640</v>
      </c>
      <c r="G756" s="92">
        <v>1005640</v>
      </c>
    </row>
    <row r="757" spans="1:7" x14ac:dyDescent="0.2">
      <c r="A757" s="53" t="s">
        <v>1286</v>
      </c>
      <c r="B757" s="56" t="s">
        <v>1287</v>
      </c>
      <c r="C757" s="57"/>
      <c r="D757" s="91"/>
      <c r="E757" s="91"/>
      <c r="F757" s="92"/>
      <c r="G757" s="92"/>
    </row>
    <row r="758" spans="1:7" ht="24" x14ac:dyDescent="0.2">
      <c r="A758" s="13"/>
      <c r="B758" s="58" t="s">
        <v>1288</v>
      </c>
      <c r="C758" s="59"/>
      <c r="D758" s="91"/>
      <c r="E758" s="91"/>
      <c r="F758" s="92"/>
      <c r="G758" s="92"/>
    </row>
    <row r="759" spans="1:7" ht="24" x14ac:dyDescent="0.2">
      <c r="A759" s="13" t="s">
        <v>1289</v>
      </c>
      <c r="B759" s="58" t="s">
        <v>1290</v>
      </c>
      <c r="C759" s="59"/>
      <c r="D759" s="91" t="s">
        <v>1170</v>
      </c>
      <c r="E759" s="91">
        <v>80</v>
      </c>
      <c r="F759" s="92">
        <v>119597</v>
      </c>
      <c r="G759" s="92">
        <v>9567760</v>
      </c>
    </row>
    <row r="760" spans="1:7" x14ac:dyDescent="0.2">
      <c r="A760" s="46" t="s">
        <v>1291</v>
      </c>
      <c r="B760" s="56" t="s">
        <v>882</v>
      </c>
      <c r="C760" s="57"/>
      <c r="D760" s="91"/>
      <c r="E760" s="91"/>
      <c r="F760" s="92"/>
      <c r="G760" s="92"/>
    </row>
    <row r="761" spans="1:7" ht="24" x14ac:dyDescent="0.2">
      <c r="A761" s="13" t="s">
        <v>1292</v>
      </c>
      <c r="B761" s="58" t="s">
        <v>1293</v>
      </c>
      <c r="C761" s="59"/>
      <c r="D761" s="91" t="s">
        <v>1294</v>
      </c>
      <c r="E761" s="91">
        <v>2</v>
      </c>
      <c r="F761" s="92">
        <v>112578</v>
      </c>
      <c r="G761" s="92">
        <v>225156</v>
      </c>
    </row>
    <row r="762" spans="1:7" x14ac:dyDescent="0.2">
      <c r="A762" s="43" t="s">
        <v>1295</v>
      </c>
      <c r="B762" s="60" t="s">
        <v>1296</v>
      </c>
      <c r="C762" s="61"/>
      <c r="D762" s="88"/>
      <c r="E762" s="88"/>
      <c r="F762" s="89"/>
      <c r="G762" s="90">
        <v>46633160</v>
      </c>
    </row>
    <row r="763" spans="1:7" x14ac:dyDescent="0.2">
      <c r="A763" s="15" t="s">
        <v>1297</v>
      </c>
      <c r="B763" s="62" t="s">
        <v>1298</v>
      </c>
      <c r="C763" s="63"/>
      <c r="D763" s="91"/>
      <c r="E763" s="91"/>
      <c r="F763" s="92"/>
      <c r="G763" s="92"/>
    </row>
    <row r="764" spans="1:7" ht="24" x14ac:dyDescent="0.2">
      <c r="A764" s="15"/>
      <c r="B764" s="51" t="s">
        <v>1299</v>
      </c>
      <c r="C764" s="52"/>
      <c r="D764" s="91"/>
      <c r="E764" s="91"/>
      <c r="F764" s="92"/>
      <c r="G764" s="92"/>
    </row>
    <row r="765" spans="1:7" ht="24" x14ac:dyDescent="0.2">
      <c r="A765" s="15" t="s">
        <v>1300</v>
      </c>
      <c r="B765" s="51" t="s">
        <v>1301</v>
      </c>
      <c r="C765" s="52"/>
      <c r="D765" s="91"/>
      <c r="E765" s="91"/>
      <c r="F765" s="92"/>
      <c r="G765" s="92"/>
    </row>
    <row r="766" spans="1:7" x14ac:dyDescent="0.2">
      <c r="A766" s="15"/>
      <c r="B766" s="51" t="s">
        <v>1302</v>
      </c>
      <c r="C766" s="52"/>
      <c r="D766" s="91"/>
      <c r="E766" s="91"/>
      <c r="F766" s="92"/>
      <c r="G766" s="92"/>
    </row>
    <row r="767" spans="1:7" x14ac:dyDescent="0.2">
      <c r="A767" s="15"/>
      <c r="B767" s="51" t="s">
        <v>1303</v>
      </c>
      <c r="C767" s="52"/>
      <c r="D767" s="91"/>
      <c r="E767" s="91"/>
      <c r="F767" s="92"/>
      <c r="G767" s="92"/>
    </row>
    <row r="768" spans="1:7" x14ac:dyDescent="0.2">
      <c r="A768" s="15"/>
      <c r="B768" s="51" t="s">
        <v>1304</v>
      </c>
      <c r="C768" s="52"/>
      <c r="D768" s="91"/>
      <c r="E768" s="91"/>
      <c r="F768" s="92"/>
      <c r="G768" s="92"/>
    </row>
    <row r="769" spans="1:7" x14ac:dyDescent="0.2">
      <c r="A769" s="15"/>
      <c r="B769" s="51" t="s">
        <v>1305</v>
      </c>
      <c r="C769" s="52"/>
      <c r="D769" s="91"/>
      <c r="E769" s="91"/>
      <c r="F769" s="92"/>
      <c r="G769" s="92"/>
    </row>
    <row r="770" spans="1:7" x14ac:dyDescent="0.2">
      <c r="A770" s="15"/>
      <c r="B770" s="51" t="s">
        <v>1306</v>
      </c>
      <c r="C770" s="52"/>
      <c r="D770" s="91"/>
      <c r="E770" s="91"/>
      <c r="F770" s="92"/>
      <c r="G770" s="92"/>
    </row>
    <row r="771" spans="1:7" x14ac:dyDescent="0.2">
      <c r="A771" s="15"/>
      <c r="B771" s="51" t="s">
        <v>1307</v>
      </c>
      <c r="C771" s="52"/>
      <c r="D771" s="91"/>
      <c r="E771" s="91"/>
      <c r="F771" s="92"/>
      <c r="G771" s="92"/>
    </row>
    <row r="772" spans="1:7" x14ac:dyDescent="0.2">
      <c r="A772" s="15"/>
      <c r="B772" s="51" t="s">
        <v>1308</v>
      </c>
      <c r="C772" s="52"/>
      <c r="D772" s="91"/>
      <c r="E772" s="91"/>
      <c r="F772" s="92"/>
      <c r="G772" s="92"/>
    </row>
    <row r="773" spans="1:7" x14ac:dyDescent="0.2">
      <c r="A773" s="15"/>
      <c r="B773" s="51" t="s">
        <v>1309</v>
      </c>
      <c r="C773" s="52"/>
      <c r="D773" s="91"/>
      <c r="E773" s="91"/>
      <c r="F773" s="92"/>
      <c r="G773" s="92"/>
    </row>
    <row r="774" spans="1:7" ht="24" x14ac:dyDescent="0.2">
      <c r="A774" s="15"/>
      <c r="B774" s="51" t="s">
        <v>1310</v>
      </c>
      <c r="C774" s="52"/>
      <c r="D774" s="91" t="s">
        <v>1047</v>
      </c>
      <c r="E774" s="91">
        <v>1</v>
      </c>
      <c r="F774" s="92">
        <v>22759000</v>
      </c>
      <c r="G774" s="92">
        <v>22759000</v>
      </c>
    </row>
    <row r="775" spans="1:7" ht="48" x14ac:dyDescent="0.2">
      <c r="A775" s="15" t="s">
        <v>1311</v>
      </c>
      <c r="B775" s="51" t="s">
        <v>1312</v>
      </c>
      <c r="C775" s="52"/>
      <c r="D775" s="91" t="s">
        <v>1047</v>
      </c>
      <c r="E775" s="91">
        <v>3</v>
      </c>
      <c r="F775" s="92">
        <v>137500</v>
      </c>
      <c r="G775" s="92">
        <v>412500</v>
      </c>
    </row>
    <row r="776" spans="1:7" ht="24" x14ac:dyDescent="0.2">
      <c r="A776" s="15" t="s">
        <v>1313</v>
      </c>
      <c r="B776" s="62" t="s">
        <v>1314</v>
      </c>
      <c r="C776" s="63"/>
      <c r="D776" s="91"/>
      <c r="E776" s="91"/>
      <c r="F776" s="92"/>
      <c r="G776" s="92"/>
    </row>
    <row r="777" spans="1:7" ht="24" x14ac:dyDescent="0.2">
      <c r="A777" s="15" t="s">
        <v>1316</v>
      </c>
      <c r="B777" s="51" t="s">
        <v>1317</v>
      </c>
      <c r="C777" s="52"/>
      <c r="D777" s="91" t="s">
        <v>1047</v>
      </c>
      <c r="E777" s="91">
        <v>1</v>
      </c>
      <c r="F777" s="92">
        <v>93500</v>
      </c>
      <c r="G777" s="92">
        <v>93500</v>
      </c>
    </row>
    <row r="778" spans="1:7" ht="24" x14ac:dyDescent="0.2">
      <c r="A778" s="15" t="s">
        <v>1318</v>
      </c>
      <c r="B778" s="51" t="s">
        <v>1319</v>
      </c>
      <c r="C778" s="52"/>
      <c r="D778" s="91" t="s">
        <v>1047</v>
      </c>
      <c r="E778" s="91">
        <v>2</v>
      </c>
      <c r="F778" s="92">
        <v>151800</v>
      </c>
      <c r="G778" s="92">
        <v>303600</v>
      </c>
    </row>
    <row r="779" spans="1:7" x14ac:dyDescent="0.2">
      <c r="A779" s="64" t="s">
        <v>1320</v>
      </c>
      <c r="B779" s="62" t="s">
        <v>1321</v>
      </c>
      <c r="C779" s="63"/>
      <c r="D779" s="91"/>
      <c r="E779" s="91"/>
      <c r="F779" s="92"/>
      <c r="G779" s="92"/>
    </row>
    <row r="780" spans="1:7" ht="84" x14ac:dyDescent="0.2">
      <c r="A780" s="15"/>
      <c r="B780" s="51" t="s">
        <v>1322</v>
      </c>
      <c r="C780" s="52"/>
      <c r="D780" s="91"/>
      <c r="E780" s="91"/>
      <c r="F780" s="91"/>
      <c r="G780" s="92"/>
    </row>
    <row r="781" spans="1:7" ht="24" x14ac:dyDescent="0.2">
      <c r="A781" s="15"/>
      <c r="B781" s="58" t="s">
        <v>1323</v>
      </c>
      <c r="C781" s="59"/>
      <c r="D781" s="91"/>
      <c r="E781" s="91"/>
      <c r="F781" s="92"/>
      <c r="G781" s="92"/>
    </row>
    <row r="782" spans="1:7" x14ac:dyDescent="0.2">
      <c r="A782" s="15"/>
      <c r="B782" s="58" t="s">
        <v>1324</v>
      </c>
      <c r="C782" s="59"/>
      <c r="D782" s="91"/>
      <c r="E782" s="91"/>
      <c r="F782" s="92"/>
      <c r="G782" s="92"/>
    </row>
    <row r="783" spans="1:7" ht="24" x14ac:dyDescent="0.2">
      <c r="A783" s="15"/>
      <c r="B783" s="58" t="s">
        <v>1325</v>
      </c>
      <c r="C783" s="59"/>
      <c r="D783" s="91"/>
      <c r="E783" s="91"/>
      <c r="F783" s="92"/>
      <c r="G783" s="92"/>
    </row>
    <row r="784" spans="1:7" ht="36" x14ac:dyDescent="0.2">
      <c r="A784" s="15"/>
      <c r="B784" s="51" t="s">
        <v>1326</v>
      </c>
      <c r="C784" s="52"/>
      <c r="D784" s="91"/>
      <c r="E784" s="91"/>
      <c r="F784" s="92"/>
      <c r="G784" s="92"/>
    </row>
    <row r="785" spans="1:7" ht="24" x14ac:dyDescent="0.2">
      <c r="A785" s="15"/>
      <c r="B785" s="58" t="s">
        <v>1327</v>
      </c>
      <c r="C785" s="59"/>
      <c r="D785" s="91"/>
      <c r="E785" s="91"/>
      <c r="F785" s="92"/>
      <c r="G785" s="92"/>
    </row>
    <row r="786" spans="1:7" x14ac:dyDescent="0.2">
      <c r="A786" s="15"/>
      <c r="B786" s="58" t="s">
        <v>1328</v>
      </c>
      <c r="C786" s="59"/>
      <c r="D786" s="91"/>
      <c r="E786" s="91"/>
      <c r="F786" s="92"/>
      <c r="G786" s="92"/>
    </row>
    <row r="787" spans="1:7" ht="36" x14ac:dyDescent="0.2">
      <c r="A787" s="15"/>
      <c r="B787" s="58" t="s">
        <v>1329</v>
      </c>
      <c r="C787" s="59"/>
      <c r="D787" s="91"/>
      <c r="E787" s="91"/>
      <c r="F787" s="92"/>
      <c r="G787" s="92"/>
    </row>
    <row r="788" spans="1:7" ht="24" x14ac:dyDescent="0.2">
      <c r="A788" s="15"/>
      <c r="B788" s="58" t="s">
        <v>1330</v>
      </c>
      <c r="C788" s="59"/>
      <c r="D788" s="91"/>
      <c r="E788" s="91"/>
      <c r="F788" s="92"/>
      <c r="G788" s="92"/>
    </row>
    <row r="789" spans="1:7" ht="48" x14ac:dyDescent="0.2">
      <c r="A789" s="15"/>
      <c r="B789" s="58" t="s">
        <v>1331</v>
      </c>
      <c r="C789" s="59"/>
      <c r="D789" s="91"/>
      <c r="E789" s="91"/>
      <c r="F789" s="92"/>
      <c r="G789" s="92"/>
    </row>
    <row r="790" spans="1:7" ht="36" x14ac:dyDescent="0.2">
      <c r="A790" s="15"/>
      <c r="B790" s="58" t="s">
        <v>1332</v>
      </c>
      <c r="C790" s="59"/>
      <c r="D790" s="91"/>
      <c r="E790" s="91"/>
      <c r="F790" s="92"/>
      <c r="G790" s="92"/>
    </row>
    <row r="791" spans="1:7" x14ac:dyDescent="0.2">
      <c r="A791" s="15"/>
      <c r="B791" s="58" t="s">
        <v>1333</v>
      </c>
      <c r="C791" s="59"/>
      <c r="D791" s="91"/>
      <c r="E791" s="91"/>
      <c r="F791" s="92"/>
      <c r="G791" s="92"/>
    </row>
    <row r="792" spans="1:7" ht="24" x14ac:dyDescent="0.2">
      <c r="A792" s="15"/>
      <c r="B792" s="65" t="s">
        <v>1334</v>
      </c>
      <c r="C792" s="66"/>
      <c r="D792" s="91"/>
      <c r="E792" s="91"/>
      <c r="F792" s="92"/>
      <c r="G792" s="92"/>
    </row>
    <row r="793" spans="1:7" ht="36" x14ac:dyDescent="0.2">
      <c r="A793" s="15"/>
      <c r="B793" s="58" t="s">
        <v>1335</v>
      </c>
      <c r="C793" s="59"/>
      <c r="D793" s="91"/>
      <c r="E793" s="91"/>
      <c r="F793" s="92"/>
      <c r="G793" s="92"/>
    </row>
    <row r="794" spans="1:7" x14ac:dyDescent="0.2">
      <c r="A794" s="15"/>
      <c r="B794" s="58"/>
      <c r="C794" s="59"/>
      <c r="D794" s="91"/>
      <c r="E794" s="91"/>
      <c r="F794" s="92"/>
      <c r="G794" s="92"/>
    </row>
    <row r="795" spans="1:7" x14ac:dyDescent="0.2">
      <c r="A795" s="15"/>
      <c r="B795" s="65"/>
      <c r="C795" s="66"/>
      <c r="D795" s="91"/>
      <c r="E795" s="91"/>
      <c r="F795" s="92"/>
      <c r="G795" s="92"/>
    </row>
    <row r="796" spans="1:7" x14ac:dyDescent="0.2">
      <c r="A796" s="15"/>
      <c r="B796" s="65"/>
      <c r="C796" s="66"/>
      <c r="D796" s="91"/>
      <c r="E796" s="91"/>
      <c r="F796" s="92"/>
      <c r="G796" s="92"/>
    </row>
    <row r="797" spans="1:7" x14ac:dyDescent="0.2">
      <c r="A797" s="15"/>
      <c r="B797" s="65"/>
      <c r="C797" s="66"/>
      <c r="D797" s="91"/>
      <c r="E797" s="91"/>
      <c r="F797" s="92"/>
      <c r="G797" s="92"/>
    </row>
    <row r="798" spans="1:7" x14ac:dyDescent="0.2">
      <c r="A798" s="15"/>
      <c r="B798" s="65"/>
      <c r="C798" s="66"/>
      <c r="D798" s="91"/>
      <c r="E798" s="91"/>
      <c r="F798" s="92"/>
      <c r="G798" s="92"/>
    </row>
    <row r="799" spans="1:7" x14ac:dyDescent="0.2">
      <c r="A799" s="15"/>
      <c r="B799" s="58" t="s">
        <v>1336</v>
      </c>
      <c r="C799" s="59"/>
      <c r="D799" s="91"/>
      <c r="E799" s="91"/>
      <c r="F799" s="92"/>
      <c r="G799" s="92"/>
    </row>
    <row r="800" spans="1:7" x14ac:dyDescent="0.2">
      <c r="A800" s="15"/>
      <c r="B800" s="58" t="s">
        <v>1337</v>
      </c>
      <c r="C800" s="59"/>
      <c r="D800" s="91"/>
      <c r="E800" s="91"/>
      <c r="F800" s="92"/>
      <c r="G800" s="92"/>
    </row>
    <row r="801" spans="1:7" x14ac:dyDescent="0.2">
      <c r="A801" s="15"/>
      <c r="B801" s="58" t="s">
        <v>1338</v>
      </c>
      <c r="C801" s="59"/>
      <c r="D801" s="91"/>
      <c r="E801" s="91"/>
      <c r="F801" s="92"/>
      <c r="G801" s="92"/>
    </row>
    <row r="802" spans="1:7" x14ac:dyDescent="0.2">
      <c r="A802" s="15"/>
      <c r="B802" s="58" t="s">
        <v>1339</v>
      </c>
      <c r="C802" s="59"/>
      <c r="D802" s="91"/>
      <c r="E802" s="91"/>
      <c r="F802" s="92"/>
      <c r="G802" s="92"/>
    </row>
    <row r="803" spans="1:7" x14ac:dyDescent="0.2">
      <c r="A803" s="15"/>
      <c r="B803" s="58" t="s">
        <v>1340</v>
      </c>
      <c r="C803" s="59"/>
      <c r="D803" s="91"/>
      <c r="E803" s="91"/>
      <c r="F803" s="92"/>
      <c r="G803" s="92"/>
    </row>
    <row r="804" spans="1:7" x14ac:dyDescent="0.2">
      <c r="A804" s="15"/>
      <c r="B804" s="58" t="s">
        <v>1341</v>
      </c>
      <c r="C804" s="59"/>
      <c r="D804" s="91"/>
      <c r="E804" s="91"/>
      <c r="F804" s="92"/>
      <c r="G804" s="92"/>
    </row>
    <row r="805" spans="1:7" x14ac:dyDescent="0.2">
      <c r="A805" s="15"/>
      <c r="B805" s="58" t="s">
        <v>1342</v>
      </c>
      <c r="C805" s="59"/>
      <c r="D805" s="91"/>
      <c r="E805" s="91"/>
      <c r="F805" s="92"/>
      <c r="G805" s="92"/>
    </row>
    <row r="806" spans="1:7" x14ac:dyDescent="0.2">
      <c r="A806" s="15"/>
      <c r="B806" s="58" t="s">
        <v>1343</v>
      </c>
      <c r="C806" s="59"/>
      <c r="D806" s="91"/>
      <c r="E806" s="91"/>
      <c r="F806" s="92"/>
      <c r="G806" s="92"/>
    </row>
    <row r="807" spans="1:7" ht="24" x14ac:dyDescent="0.2">
      <c r="A807" s="15"/>
      <c r="B807" s="58" t="s">
        <v>1344</v>
      </c>
      <c r="C807" s="59"/>
      <c r="D807" s="91"/>
      <c r="E807" s="91"/>
      <c r="F807" s="92"/>
      <c r="G807" s="92"/>
    </row>
    <row r="808" spans="1:7" ht="24" x14ac:dyDescent="0.2">
      <c r="A808" s="15"/>
      <c r="B808" s="51" t="s">
        <v>1345</v>
      </c>
      <c r="C808" s="52"/>
      <c r="D808" s="91" t="s">
        <v>1346</v>
      </c>
      <c r="E808" s="67">
        <v>1</v>
      </c>
      <c r="F808" s="68">
        <v>9020000</v>
      </c>
      <c r="G808" s="68">
        <v>9020000</v>
      </c>
    </row>
    <row r="809" spans="1:7" ht="36" x14ac:dyDescent="0.2">
      <c r="A809" s="15"/>
      <c r="B809" s="69" t="s">
        <v>1347</v>
      </c>
      <c r="C809" s="70"/>
      <c r="D809" s="91"/>
      <c r="E809" s="71"/>
      <c r="F809" s="72"/>
      <c r="G809" s="68"/>
    </row>
    <row r="810" spans="1:7" x14ac:dyDescent="0.2">
      <c r="A810" s="64" t="s">
        <v>1348</v>
      </c>
      <c r="B810" s="62" t="s">
        <v>1349</v>
      </c>
      <c r="C810" s="63"/>
      <c r="D810" s="91"/>
      <c r="E810" s="71"/>
      <c r="F810" s="72"/>
      <c r="G810" s="68"/>
    </row>
    <row r="811" spans="1:7" ht="24" x14ac:dyDescent="0.2">
      <c r="A811" s="15" t="s">
        <v>1350</v>
      </c>
      <c r="B811" s="51" t="s">
        <v>1351</v>
      </c>
      <c r="C811" s="52"/>
      <c r="D811" s="91" t="s">
        <v>1346</v>
      </c>
      <c r="E811" s="67">
        <v>40</v>
      </c>
      <c r="F811" s="68">
        <v>351114</v>
      </c>
      <c r="G811" s="68">
        <v>14044560</v>
      </c>
    </row>
    <row r="812" spans="1:7" x14ac:dyDescent="0.2">
      <c r="A812" s="15"/>
      <c r="B812" s="51"/>
      <c r="C812" s="52"/>
      <c r="D812" s="91"/>
      <c r="E812" s="91"/>
      <c r="F812" s="92"/>
      <c r="G812" s="92"/>
    </row>
    <row r="813" spans="1:7" x14ac:dyDescent="0.2">
      <c r="A813" s="15"/>
      <c r="B813" s="51"/>
      <c r="C813" s="52"/>
      <c r="D813" s="91"/>
      <c r="E813" s="91"/>
      <c r="F813" s="92"/>
      <c r="G813" s="92"/>
    </row>
    <row r="814" spans="1:7" x14ac:dyDescent="0.2">
      <c r="A814" s="15"/>
      <c r="B814" s="51"/>
      <c r="C814" s="52"/>
      <c r="D814" s="91"/>
      <c r="E814" s="91"/>
      <c r="F814" s="92"/>
      <c r="G814" s="92"/>
    </row>
    <row r="815" spans="1:7" x14ac:dyDescent="0.2">
      <c r="A815" s="15"/>
      <c r="B815" s="51"/>
      <c r="C815" s="52"/>
      <c r="D815" s="91"/>
      <c r="E815" s="91"/>
      <c r="F815" s="92"/>
      <c r="G815" s="92"/>
    </row>
    <row r="816" spans="1:7" x14ac:dyDescent="0.2">
      <c r="A816" s="15"/>
      <c r="B816" s="51"/>
      <c r="C816" s="52"/>
      <c r="D816" s="91"/>
      <c r="E816" s="91"/>
      <c r="F816" s="92"/>
      <c r="G816" s="92"/>
    </row>
    <row r="817" spans="1:7" x14ac:dyDescent="0.2">
      <c r="A817" s="43" t="s">
        <v>1352</v>
      </c>
      <c r="B817" s="44" t="s">
        <v>1353</v>
      </c>
      <c r="C817" s="39"/>
      <c r="D817" s="88"/>
      <c r="E817" s="88"/>
      <c r="F817" s="89"/>
      <c r="G817" s="90">
        <v>126000000</v>
      </c>
    </row>
    <row r="818" spans="1:7" ht="96" x14ac:dyDescent="0.2">
      <c r="A818" s="13" t="s">
        <v>1354</v>
      </c>
      <c r="B818" s="14" t="s">
        <v>1355</v>
      </c>
      <c r="C818" s="15"/>
      <c r="D818" s="91"/>
      <c r="E818" s="91">
        <v>1</v>
      </c>
      <c r="F818" s="92">
        <v>126000000</v>
      </c>
      <c r="G818" s="92">
        <v>126000000</v>
      </c>
    </row>
    <row r="819" spans="1:7" x14ac:dyDescent="0.2">
      <c r="A819" s="13"/>
      <c r="B819" s="14"/>
      <c r="C819" s="15"/>
      <c r="D819" s="91"/>
      <c r="E819" s="91"/>
      <c r="F819" s="92"/>
      <c r="G819" s="92"/>
    </row>
    <row r="820" spans="1:7" x14ac:dyDescent="0.2">
      <c r="A820" s="3" t="s">
        <v>1356</v>
      </c>
      <c r="B820" s="16" t="s">
        <v>1357</v>
      </c>
      <c r="C820" s="5"/>
      <c r="D820" s="85"/>
      <c r="E820" s="85"/>
      <c r="F820" s="86"/>
      <c r="G820" s="87">
        <v>3300000</v>
      </c>
    </row>
    <row r="821" spans="1:7" x14ac:dyDescent="0.2">
      <c r="A821" s="17" t="s">
        <v>1358</v>
      </c>
      <c r="B821" s="18" t="s">
        <v>1359</v>
      </c>
      <c r="C821" s="19"/>
      <c r="D821" s="91" t="s">
        <v>1346</v>
      </c>
      <c r="E821" s="91">
        <v>4</v>
      </c>
      <c r="F821" s="92">
        <v>825000</v>
      </c>
      <c r="G821" s="92">
        <v>3300000</v>
      </c>
    </row>
    <row r="822" spans="1:7" x14ac:dyDescent="0.2">
      <c r="A822" s="13"/>
      <c r="B822" s="14"/>
      <c r="C822" s="15"/>
      <c r="D822" s="91"/>
      <c r="E822" s="91"/>
      <c r="F822" s="92"/>
      <c r="G822" s="92"/>
    </row>
    <row r="823" spans="1:7" x14ac:dyDescent="0.2">
      <c r="A823" s="3" t="s">
        <v>1360</v>
      </c>
      <c r="B823" s="16" t="s">
        <v>1361</v>
      </c>
      <c r="C823" s="5"/>
      <c r="D823" s="94"/>
      <c r="E823" s="94"/>
      <c r="F823" s="87"/>
      <c r="G823" s="87">
        <v>109773772.09999999</v>
      </c>
    </row>
    <row r="824" spans="1:7" ht="24" x14ac:dyDescent="0.2">
      <c r="A824" s="17" t="s">
        <v>1362</v>
      </c>
      <c r="B824" s="18" t="s">
        <v>1363</v>
      </c>
      <c r="C824" s="19"/>
      <c r="D824" s="91" t="s">
        <v>196</v>
      </c>
      <c r="E824" s="91">
        <v>367.5</v>
      </c>
      <c r="F824" s="92">
        <v>47713</v>
      </c>
      <c r="G824" s="92">
        <v>17534527.5</v>
      </c>
    </row>
    <row r="825" spans="1:7" ht="24" x14ac:dyDescent="0.2">
      <c r="A825" s="17" t="s">
        <v>1364</v>
      </c>
      <c r="B825" s="18" t="s">
        <v>1365</v>
      </c>
      <c r="C825" s="19"/>
      <c r="D825" s="91" t="s">
        <v>196</v>
      </c>
      <c r="E825" s="93">
        <v>1203</v>
      </c>
      <c r="F825" s="92">
        <v>31729</v>
      </c>
      <c r="G825" s="92">
        <v>38169987</v>
      </c>
    </row>
    <row r="826" spans="1:7" ht="24" x14ac:dyDescent="0.2">
      <c r="A826" s="17" t="s">
        <v>1366</v>
      </c>
      <c r="B826" s="18" t="s">
        <v>1367</v>
      </c>
      <c r="C826" s="19"/>
      <c r="D826" s="91" t="s">
        <v>223</v>
      </c>
      <c r="E826" s="91">
        <v>56.8</v>
      </c>
      <c r="F826" s="92">
        <v>38535</v>
      </c>
      <c r="G826" s="97">
        <v>2188788</v>
      </c>
    </row>
    <row r="827" spans="1:7" x14ac:dyDescent="0.2">
      <c r="A827" s="17" t="s">
        <v>1368</v>
      </c>
      <c r="B827" s="18" t="s">
        <v>1369</v>
      </c>
      <c r="C827" s="19"/>
      <c r="D827" s="91" t="s">
        <v>223</v>
      </c>
      <c r="E827" s="91">
        <v>8557</v>
      </c>
      <c r="F827" s="92">
        <v>5248</v>
      </c>
      <c r="G827" s="92">
        <v>44910809.600000001</v>
      </c>
    </row>
    <row r="828" spans="1:7" x14ac:dyDescent="0.2">
      <c r="A828" s="17" t="s">
        <v>1370</v>
      </c>
      <c r="B828" s="18" t="s">
        <v>1371</v>
      </c>
      <c r="C828" s="19"/>
      <c r="D828" s="91" t="s">
        <v>1346</v>
      </c>
      <c r="E828" s="91">
        <v>10</v>
      </c>
      <c r="F828" s="92">
        <v>27278</v>
      </c>
      <c r="G828" s="92">
        <v>272780</v>
      </c>
    </row>
    <row r="829" spans="1:7" x14ac:dyDescent="0.2">
      <c r="A829" s="17" t="s">
        <v>1372</v>
      </c>
      <c r="B829" s="18" t="s">
        <v>1373</v>
      </c>
      <c r="C829" s="19"/>
      <c r="D829" s="91" t="s">
        <v>1346</v>
      </c>
      <c r="E829" s="91">
        <v>10</v>
      </c>
      <c r="F829" s="92">
        <v>27278</v>
      </c>
      <c r="G829" s="92">
        <v>272780</v>
      </c>
    </row>
    <row r="830" spans="1:7" x14ac:dyDescent="0.2">
      <c r="A830" s="17" t="s">
        <v>1374</v>
      </c>
      <c r="B830" s="18" t="s">
        <v>1375</v>
      </c>
      <c r="C830" s="19"/>
      <c r="D830" s="91" t="s">
        <v>1346</v>
      </c>
      <c r="E830" s="91">
        <v>10</v>
      </c>
      <c r="F830" s="92">
        <v>27278</v>
      </c>
      <c r="G830" s="92">
        <v>272780</v>
      </c>
    </row>
    <row r="831" spans="1:7" x14ac:dyDescent="0.2">
      <c r="A831" s="17" t="s">
        <v>1376</v>
      </c>
      <c r="B831" s="18" t="s">
        <v>1377</v>
      </c>
      <c r="C831" s="19"/>
      <c r="D831" s="91" t="s">
        <v>1346</v>
      </c>
      <c r="E831" s="91">
        <v>10</v>
      </c>
      <c r="F831" s="92">
        <v>27278</v>
      </c>
      <c r="G831" s="92">
        <v>272780</v>
      </c>
    </row>
    <row r="832" spans="1:7" x14ac:dyDescent="0.2">
      <c r="A832" s="17" t="s">
        <v>1378</v>
      </c>
      <c r="B832" s="18" t="s">
        <v>1379</v>
      </c>
      <c r="C832" s="19"/>
      <c r="D832" s="91" t="s">
        <v>1346</v>
      </c>
      <c r="E832" s="91">
        <v>10</v>
      </c>
      <c r="F832" s="92">
        <v>27278</v>
      </c>
      <c r="G832" s="92">
        <v>272780</v>
      </c>
    </row>
    <row r="833" spans="1:7" x14ac:dyDescent="0.2">
      <c r="A833" s="17" t="s">
        <v>1380</v>
      </c>
      <c r="B833" s="18" t="s">
        <v>1381</v>
      </c>
      <c r="C833" s="19"/>
      <c r="D833" s="91" t="s">
        <v>1346</v>
      </c>
      <c r="E833" s="91">
        <v>10</v>
      </c>
      <c r="F833" s="92">
        <v>27278</v>
      </c>
      <c r="G833" s="92">
        <v>272780</v>
      </c>
    </row>
    <row r="834" spans="1:7" x14ac:dyDescent="0.2">
      <c r="A834" s="17" t="s">
        <v>1382</v>
      </c>
      <c r="B834" s="18" t="s">
        <v>1383</v>
      </c>
      <c r="C834" s="19"/>
      <c r="D834" s="91" t="s">
        <v>1346</v>
      </c>
      <c r="E834" s="91">
        <v>10</v>
      </c>
      <c r="F834" s="92">
        <v>27278</v>
      </c>
      <c r="G834" s="92">
        <v>272780</v>
      </c>
    </row>
    <row r="835" spans="1:7" ht="24" x14ac:dyDescent="0.2">
      <c r="A835" s="17" t="s">
        <v>1384</v>
      </c>
      <c r="B835" s="18" t="s">
        <v>1385</v>
      </c>
      <c r="C835" s="19"/>
      <c r="D835" s="91" t="s">
        <v>1346</v>
      </c>
      <c r="E835" s="91">
        <v>6</v>
      </c>
      <c r="F835" s="92">
        <v>258500</v>
      </c>
      <c r="G835" s="92">
        <v>1551000</v>
      </c>
    </row>
    <row r="836" spans="1:7" x14ac:dyDescent="0.2">
      <c r="A836" s="17" t="s">
        <v>1386</v>
      </c>
      <c r="B836" s="18" t="s">
        <v>1387</v>
      </c>
      <c r="C836" s="19"/>
      <c r="D836" s="91" t="s">
        <v>223</v>
      </c>
      <c r="E836" s="91">
        <v>80</v>
      </c>
      <c r="F836" s="92">
        <v>43865</v>
      </c>
      <c r="G836" s="92">
        <v>3509200</v>
      </c>
    </row>
    <row r="837" spans="1:7" x14ac:dyDescent="0.2">
      <c r="A837" s="13"/>
      <c r="B837" s="14"/>
      <c r="C837" s="15"/>
      <c r="D837" s="91"/>
      <c r="E837" s="91"/>
      <c r="F837" s="92"/>
      <c r="G837" s="92"/>
    </row>
    <row r="838" spans="1:7" x14ac:dyDescent="0.2">
      <c r="A838" s="3" t="s">
        <v>1388</v>
      </c>
      <c r="B838" s="16" t="s">
        <v>1389</v>
      </c>
      <c r="C838" s="5"/>
      <c r="D838" s="94"/>
      <c r="E838" s="94"/>
      <c r="F838" s="87"/>
      <c r="G838" s="87">
        <v>17593986</v>
      </c>
    </row>
    <row r="839" spans="1:7" x14ac:dyDescent="0.2">
      <c r="A839" s="17" t="s">
        <v>1390</v>
      </c>
      <c r="B839" s="18" t="s">
        <v>1391</v>
      </c>
      <c r="C839" s="19"/>
      <c r="D839" s="91" t="s">
        <v>223</v>
      </c>
      <c r="E839" s="93">
        <v>11065.4</v>
      </c>
      <c r="F839" s="92">
        <v>1590</v>
      </c>
      <c r="G839" s="92">
        <v>17593986</v>
      </c>
    </row>
    <row r="840" spans="1:7" x14ac:dyDescent="0.2">
      <c r="A840" s="17"/>
      <c r="B840" s="18"/>
      <c r="C840" s="19"/>
      <c r="D840" s="91"/>
      <c r="E840" s="91"/>
      <c r="F840" s="92"/>
      <c r="G840" s="92"/>
    </row>
    <row r="841" spans="1:7" x14ac:dyDescent="0.2">
      <c r="A841" s="3" t="s">
        <v>1392</v>
      </c>
      <c r="B841" s="16" t="s">
        <v>1393</v>
      </c>
      <c r="C841" s="5"/>
      <c r="D841" s="85"/>
      <c r="E841" s="85"/>
      <c r="F841" s="86"/>
      <c r="G841" s="73">
        <v>158098500</v>
      </c>
    </row>
    <row r="842" spans="1:7" x14ac:dyDescent="0.2">
      <c r="A842" s="6" t="s">
        <v>1394</v>
      </c>
      <c r="B842" s="7" t="s">
        <v>1395</v>
      </c>
      <c r="C842" s="8"/>
      <c r="D842" s="88"/>
      <c r="E842" s="88"/>
      <c r="F842" s="89"/>
      <c r="G842" s="74">
        <v>15120000</v>
      </c>
    </row>
    <row r="843" spans="1:7" ht="24" x14ac:dyDescent="0.2">
      <c r="A843" s="17" t="s">
        <v>1396</v>
      </c>
      <c r="B843" s="18" t="s">
        <v>1397</v>
      </c>
      <c r="C843" s="19"/>
      <c r="D843" s="91" t="s">
        <v>119</v>
      </c>
      <c r="E843" s="91">
        <v>1</v>
      </c>
      <c r="F843" s="92">
        <v>15120000</v>
      </c>
      <c r="G843" s="92">
        <v>15120000</v>
      </c>
    </row>
    <row r="844" spans="1:7" x14ac:dyDescent="0.2">
      <c r="A844" s="6" t="s">
        <v>1398</v>
      </c>
      <c r="B844" s="7" t="s">
        <v>1399</v>
      </c>
      <c r="C844" s="8"/>
      <c r="D844" s="88"/>
      <c r="E844" s="88"/>
      <c r="F844" s="89"/>
      <c r="G844" s="90">
        <v>47640600</v>
      </c>
    </row>
    <row r="845" spans="1:7" ht="24" x14ac:dyDescent="0.2">
      <c r="A845" s="17" t="s">
        <v>1400</v>
      </c>
      <c r="B845" s="18" t="s">
        <v>1401</v>
      </c>
      <c r="C845" s="19"/>
      <c r="D845" s="91" t="s">
        <v>119</v>
      </c>
      <c r="E845" s="91">
        <v>1</v>
      </c>
      <c r="F845" s="92">
        <v>18900000</v>
      </c>
      <c r="G845" s="92">
        <v>18900000</v>
      </c>
    </row>
    <row r="846" spans="1:7" ht="24" x14ac:dyDescent="0.2">
      <c r="A846" s="17" t="s">
        <v>1402</v>
      </c>
      <c r="B846" s="18" t="s">
        <v>1403</v>
      </c>
      <c r="C846" s="19"/>
      <c r="D846" s="91" t="s">
        <v>119</v>
      </c>
      <c r="E846" s="91">
        <v>1</v>
      </c>
      <c r="F846" s="92">
        <v>5292000</v>
      </c>
      <c r="G846" s="92">
        <v>5292000</v>
      </c>
    </row>
    <row r="847" spans="1:7" ht="24" x14ac:dyDescent="0.2">
      <c r="A847" s="17" t="s">
        <v>1404</v>
      </c>
      <c r="B847" s="18" t="s">
        <v>1405</v>
      </c>
      <c r="C847" s="19"/>
      <c r="D847" s="91" t="s">
        <v>119</v>
      </c>
      <c r="E847" s="91">
        <v>73</v>
      </c>
      <c r="F847" s="92">
        <v>226800</v>
      </c>
      <c r="G847" s="92">
        <v>16556400</v>
      </c>
    </row>
    <row r="848" spans="1:7" ht="24" x14ac:dyDescent="0.2">
      <c r="A848" s="17" t="s">
        <v>1406</v>
      </c>
      <c r="B848" s="18" t="s">
        <v>1407</v>
      </c>
      <c r="C848" s="19"/>
      <c r="D848" s="91" t="s">
        <v>119</v>
      </c>
      <c r="E848" s="91">
        <v>2</v>
      </c>
      <c r="F848" s="92">
        <v>403200</v>
      </c>
      <c r="G848" s="92">
        <v>806400</v>
      </c>
    </row>
    <row r="849" spans="1:7" ht="24" x14ac:dyDescent="0.2">
      <c r="A849" s="17" t="s">
        <v>1408</v>
      </c>
      <c r="B849" s="18" t="s">
        <v>1409</v>
      </c>
      <c r="C849" s="19"/>
      <c r="D849" s="91" t="s">
        <v>119</v>
      </c>
      <c r="E849" s="91">
        <v>3</v>
      </c>
      <c r="F849" s="92">
        <v>302400</v>
      </c>
      <c r="G849" s="92">
        <v>907200</v>
      </c>
    </row>
    <row r="850" spans="1:7" ht="24" x14ac:dyDescent="0.2">
      <c r="A850" s="17" t="s">
        <v>1410</v>
      </c>
      <c r="B850" s="18" t="s">
        <v>1411</v>
      </c>
      <c r="C850" s="19"/>
      <c r="D850" s="91" t="s">
        <v>119</v>
      </c>
      <c r="E850" s="91">
        <v>15</v>
      </c>
      <c r="F850" s="92">
        <v>214200</v>
      </c>
      <c r="G850" s="92">
        <v>3213000</v>
      </c>
    </row>
    <row r="851" spans="1:7" ht="24" x14ac:dyDescent="0.2">
      <c r="A851" s="17" t="s">
        <v>1412</v>
      </c>
      <c r="B851" s="18" t="s">
        <v>1413</v>
      </c>
      <c r="C851" s="19"/>
      <c r="D851" s="91" t="s">
        <v>119</v>
      </c>
      <c r="E851" s="91">
        <v>2</v>
      </c>
      <c r="F851" s="92">
        <v>428400</v>
      </c>
      <c r="G851" s="92">
        <v>856800</v>
      </c>
    </row>
    <row r="852" spans="1:7" ht="24" x14ac:dyDescent="0.2">
      <c r="A852" s="17" t="s">
        <v>1414</v>
      </c>
      <c r="B852" s="18" t="s">
        <v>1415</v>
      </c>
      <c r="C852" s="19"/>
      <c r="D852" s="91" t="s">
        <v>119</v>
      </c>
      <c r="E852" s="91">
        <v>2</v>
      </c>
      <c r="F852" s="92">
        <v>277200</v>
      </c>
      <c r="G852" s="92">
        <v>554400</v>
      </c>
    </row>
    <row r="853" spans="1:7" ht="24" x14ac:dyDescent="0.2">
      <c r="A853" s="17" t="s">
        <v>1416</v>
      </c>
      <c r="B853" s="18" t="s">
        <v>1417</v>
      </c>
      <c r="C853" s="19"/>
      <c r="D853" s="91" t="s">
        <v>119</v>
      </c>
      <c r="E853" s="91">
        <v>2</v>
      </c>
      <c r="F853" s="92">
        <v>277200</v>
      </c>
      <c r="G853" s="92">
        <v>554400</v>
      </c>
    </row>
    <row r="854" spans="1:7" x14ac:dyDescent="0.2">
      <c r="A854" s="6" t="s">
        <v>1418</v>
      </c>
      <c r="B854" s="7" t="s">
        <v>1419</v>
      </c>
      <c r="C854" s="8"/>
      <c r="D854" s="88"/>
      <c r="E854" s="88"/>
      <c r="F854" s="89"/>
      <c r="G854" s="90">
        <v>13053600</v>
      </c>
    </row>
    <row r="855" spans="1:7" ht="24" x14ac:dyDescent="0.2">
      <c r="A855" s="17" t="s">
        <v>1420</v>
      </c>
      <c r="B855" s="18" t="s">
        <v>1421</v>
      </c>
      <c r="C855" s="19"/>
      <c r="D855" s="91" t="s">
        <v>119</v>
      </c>
      <c r="E855" s="91">
        <v>1</v>
      </c>
      <c r="F855" s="92">
        <v>8820000</v>
      </c>
      <c r="G855" s="92">
        <v>8820000</v>
      </c>
    </row>
    <row r="856" spans="1:7" ht="24" x14ac:dyDescent="0.2">
      <c r="A856" s="17" t="s">
        <v>1422</v>
      </c>
      <c r="B856" s="18" t="s">
        <v>1423</v>
      </c>
      <c r="C856" s="19"/>
      <c r="D856" s="91" t="s">
        <v>119</v>
      </c>
      <c r="E856" s="91">
        <v>6</v>
      </c>
      <c r="F856" s="92">
        <v>378000</v>
      </c>
      <c r="G856" s="92">
        <v>2268000</v>
      </c>
    </row>
    <row r="857" spans="1:7" ht="24" x14ac:dyDescent="0.2">
      <c r="A857" s="17" t="s">
        <v>1424</v>
      </c>
      <c r="B857" s="18" t="s">
        <v>1425</v>
      </c>
      <c r="C857" s="19"/>
      <c r="D857" s="91" t="s">
        <v>119</v>
      </c>
      <c r="E857" s="91">
        <v>18</v>
      </c>
      <c r="F857" s="92">
        <v>37800</v>
      </c>
      <c r="G857" s="92">
        <v>680400</v>
      </c>
    </row>
    <row r="858" spans="1:7" ht="24" x14ac:dyDescent="0.2">
      <c r="A858" s="17" t="s">
        <v>1426</v>
      </c>
      <c r="B858" s="18" t="s">
        <v>1413</v>
      </c>
      <c r="C858" s="19"/>
      <c r="D858" s="91" t="s">
        <v>119</v>
      </c>
      <c r="E858" s="91">
        <v>3</v>
      </c>
      <c r="F858" s="92">
        <v>428400</v>
      </c>
      <c r="G858" s="92">
        <v>1285200</v>
      </c>
    </row>
    <row r="859" spans="1:7" x14ac:dyDescent="0.2">
      <c r="A859" s="6" t="s">
        <v>1427</v>
      </c>
      <c r="B859" s="7" t="s">
        <v>1428</v>
      </c>
      <c r="C859" s="8"/>
      <c r="D859" s="88"/>
      <c r="E859" s="88"/>
      <c r="F859" s="89"/>
      <c r="G859" s="90">
        <v>42008400</v>
      </c>
    </row>
    <row r="860" spans="1:7" ht="24" x14ac:dyDescent="0.2">
      <c r="A860" s="17" t="s">
        <v>1429</v>
      </c>
      <c r="B860" s="18" t="s">
        <v>1430</v>
      </c>
      <c r="C860" s="19"/>
      <c r="D860" s="91" t="s">
        <v>119</v>
      </c>
      <c r="E860" s="91">
        <v>1</v>
      </c>
      <c r="F860" s="92">
        <v>20790000</v>
      </c>
      <c r="G860" s="92">
        <v>20790000</v>
      </c>
    </row>
    <row r="861" spans="1:7" ht="24" x14ac:dyDescent="0.2">
      <c r="A861" s="17" t="s">
        <v>1431</v>
      </c>
      <c r="B861" s="18" t="s">
        <v>1432</v>
      </c>
      <c r="C861" s="19"/>
      <c r="D861" s="91" t="s">
        <v>119</v>
      </c>
      <c r="E861" s="91">
        <v>5</v>
      </c>
      <c r="F861" s="92">
        <v>2016000</v>
      </c>
      <c r="G861" s="92">
        <v>10080000</v>
      </c>
    </row>
    <row r="862" spans="1:7" ht="24" x14ac:dyDescent="0.2">
      <c r="A862" s="17" t="s">
        <v>1433</v>
      </c>
      <c r="B862" s="18" t="s">
        <v>1434</v>
      </c>
      <c r="C862" s="19"/>
      <c r="D862" s="91" t="s">
        <v>119</v>
      </c>
      <c r="E862" s="91">
        <v>2</v>
      </c>
      <c r="F862" s="92">
        <v>2293200</v>
      </c>
      <c r="G862" s="92">
        <v>4586400</v>
      </c>
    </row>
    <row r="863" spans="1:7" ht="24" x14ac:dyDescent="0.2">
      <c r="A863" s="17" t="s">
        <v>1435</v>
      </c>
      <c r="B863" s="18" t="s">
        <v>1436</v>
      </c>
      <c r="C863" s="19"/>
      <c r="D863" s="91" t="s">
        <v>119</v>
      </c>
      <c r="E863" s="91">
        <v>1</v>
      </c>
      <c r="F863" s="92">
        <v>6552000</v>
      </c>
      <c r="G863" s="92">
        <v>6552000</v>
      </c>
    </row>
    <row r="864" spans="1:7" x14ac:dyDescent="0.2">
      <c r="A864" s="6" t="s">
        <v>1437</v>
      </c>
      <c r="B864" s="7" t="s">
        <v>1438</v>
      </c>
      <c r="C864" s="8"/>
      <c r="D864" s="88"/>
      <c r="E864" s="88"/>
      <c r="F864" s="89"/>
      <c r="G864" s="89">
        <v>18396000</v>
      </c>
    </row>
    <row r="865" spans="1:7" ht="24" x14ac:dyDescent="0.2">
      <c r="A865" s="17" t="s">
        <v>1439</v>
      </c>
      <c r="B865" s="18" t="s">
        <v>1421</v>
      </c>
      <c r="C865" s="19"/>
      <c r="D865" s="91" t="s">
        <v>119</v>
      </c>
      <c r="E865" s="91">
        <v>1</v>
      </c>
      <c r="F865" s="92">
        <v>8820000</v>
      </c>
      <c r="G865" s="92">
        <v>8820000</v>
      </c>
    </row>
    <row r="866" spans="1:7" ht="24" x14ac:dyDescent="0.2">
      <c r="A866" s="17" t="s">
        <v>1440</v>
      </c>
      <c r="B866" s="18" t="s">
        <v>1441</v>
      </c>
      <c r="C866" s="19"/>
      <c r="D866" s="91" t="s">
        <v>119</v>
      </c>
      <c r="E866" s="91">
        <v>1</v>
      </c>
      <c r="F866" s="92">
        <v>9576000</v>
      </c>
      <c r="G866" s="92">
        <v>9576000</v>
      </c>
    </row>
    <row r="867" spans="1:7" x14ac:dyDescent="0.2">
      <c r="A867" s="6" t="s">
        <v>1442</v>
      </c>
      <c r="B867" s="7" t="s">
        <v>1443</v>
      </c>
      <c r="C867" s="8"/>
      <c r="D867" s="88"/>
      <c r="E867" s="88"/>
      <c r="F867" s="89"/>
      <c r="G867" s="89">
        <v>21879900</v>
      </c>
    </row>
    <row r="868" spans="1:7" ht="24" x14ac:dyDescent="0.2">
      <c r="A868" s="17" t="s">
        <v>1444</v>
      </c>
      <c r="B868" s="18" t="s">
        <v>1445</v>
      </c>
      <c r="C868" s="19"/>
      <c r="D868" s="91" t="s">
        <v>163</v>
      </c>
      <c r="E868" s="91">
        <v>215</v>
      </c>
      <c r="F868" s="92">
        <v>18900</v>
      </c>
      <c r="G868" s="92">
        <v>4063500</v>
      </c>
    </row>
    <row r="869" spans="1:7" ht="24" x14ac:dyDescent="0.2">
      <c r="A869" s="17" t="s">
        <v>1446</v>
      </c>
      <c r="B869" s="18" t="s">
        <v>1447</v>
      </c>
      <c r="C869" s="19"/>
      <c r="D869" s="91" t="s">
        <v>163</v>
      </c>
      <c r="E869" s="91">
        <v>495</v>
      </c>
      <c r="F869" s="92">
        <v>15120</v>
      </c>
      <c r="G869" s="92">
        <v>7484400</v>
      </c>
    </row>
    <row r="870" spans="1:7" ht="24" x14ac:dyDescent="0.2">
      <c r="A870" s="17" t="s">
        <v>1448</v>
      </c>
      <c r="B870" s="18" t="s">
        <v>1449</v>
      </c>
      <c r="C870" s="19"/>
      <c r="D870" s="91" t="s">
        <v>1030</v>
      </c>
      <c r="E870" s="91">
        <v>1</v>
      </c>
      <c r="F870" s="92">
        <v>10332000</v>
      </c>
      <c r="G870" s="92">
        <v>10332000</v>
      </c>
    </row>
    <row r="871" spans="1:7" x14ac:dyDescent="0.2">
      <c r="A871" s="17"/>
      <c r="B871" s="18"/>
      <c r="C871" s="19"/>
      <c r="D871" s="91"/>
      <c r="E871" s="91"/>
      <c r="F871" s="92"/>
      <c r="G871" s="92"/>
    </row>
    <row r="872" spans="1:7" ht="24" x14ac:dyDescent="0.2">
      <c r="A872" s="3" t="s">
        <v>1450</v>
      </c>
      <c r="B872" s="16" t="s">
        <v>1451</v>
      </c>
      <c r="C872" s="5"/>
      <c r="D872" s="94"/>
      <c r="E872" s="94"/>
      <c r="F872" s="87"/>
      <c r="G872" s="87">
        <v>352005393</v>
      </c>
    </row>
    <row r="873" spans="1:7" x14ac:dyDescent="0.2">
      <c r="A873" s="6" t="s">
        <v>1452</v>
      </c>
      <c r="B873" s="7" t="s">
        <v>1453</v>
      </c>
      <c r="C873" s="8"/>
      <c r="D873" s="88"/>
      <c r="E873" s="88"/>
      <c r="F873" s="89"/>
      <c r="G873" s="90">
        <v>33554740</v>
      </c>
    </row>
    <row r="874" spans="1:7" x14ac:dyDescent="0.2">
      <c r="A874" s="75" t="s">
        <v>1454</v>
      </c>
      <c r="B874" s="76" t="s">
        <v>1455</v>
      </c>
      <c r="C874" s="2"/>
      <c r="D874" s="91"/>
      <c r="E874" s="91"/>
      <c r="F874" s="92"/>
      <c r="G874" s="92"/>
    </row>
    <row r="875" spans="1:7" ht="24" x14ac:dyDescent="0.2">
      <c r="A875" s="17" t="s">
        <v>1456</v>
      </c>
      <c r="B875" s="18" t="s">
        <v>1457</v>
      </c>
      <c r="C875" s="19"/>
      <c r="D875" s="91" t="s">
        <v>119</v>
      </c>
      <c r="E875" s="91">
        <v>1</v>
      </c>
      <c r="F875" s="92">
        <v>1538276</v>
      </c>
      <c r="G875" s="92">
        <v>1538276</v>
      </c>
    </row>
    <row r="876" spans="1:7" ht="24" x14ac:dyDescent="0.2">
      <c r="A876" s="17"/>
      <c r="B876" s="18" t="s">
        <v>1458</v>
      </c>
      <c r="C876" s="19"/>
      <c r="D876" s="91"/>
      <c r="E876" s="91"/>
      <c r="F876" s="92"/>
      <c r="G876" s="92"/>
    </row>
    <row r="877" spans="1:7" x14ac:dyDescent="0.2">
      <c r="A877" s="17"/>
      <c r="B877" s="18" t="s">
        <v>1459</v>
      </c>
      <c r="C877" s="19"/>
      <c r="D877" s="91"/>
      <c r="E877" s="91"/>
      <c r="F877" s="92"/>
      <c r="G877" s="92"/>
    </row>
    <row r="878" spans="1:7" ht="24" x14ac:dyDescent="0.2">
      <c r="A878" s="17" t="s">
        <v>1460</v>
      </c>
      <c r="B878" s="18" t="s">
        <v>1461</v>
      </c>
      <c r="C878" s="19"/>
      <c r="D878" s="91" t="s">
        <v>119</v>
      </c>
      <c r="E878" s="91">
        <v>1</v>
      </c>
      <c r="F878" s="92">
        <v>687300</v>
      </c>
      <c r="G878" s="92">
        <v>687300</v>
      </c>
    </row>
    <row r="879" spans="1:7" ht="24" x14ac:dyDescent="0.2">
      <c r="A879" s="17" t="s">
        <v>1462</v>
      </c>
      <c r="B879" s="18" t="s">
        <v>1463</v>
      </c>
      <c r="C879" s="19"/>
      <c r="D879" s="91" t="s">
        <v>119</v>
      </c>
      <c r="E879" s="91">
        <v>1</v>
      </c>
      <c r="F879" s="92">
        <v>84564</v>
      </c>
      <c r="G879" s="92">
        <v>84564</v>
      </c>
    </row>
    <row r="880" spans="1:7" ht="24" x14ac:dyDescent="0.2">
      <c r="A880" s="17" t="s">
        <v>1464</v>
      </c>
      <c r="B880" s="18" t="s">
        <v>1465</v>
      </c>
      <c r="C880" s="19"/>
      <c r="D880" s="91" t="s">
        <v>119</v>
      </c>
      <c r="E880" s="91">
        <v>1</v>
      </c>
      <c r="F880" s="92">
        <v>111708</v>
      </c>
      <c r="G880" s="92">
        <v>111708</v>
      </c>
    </row>
    <row r="881" spans="1:7" ht="24" x14ac:dyDescent="0.2">
      <c r="A881" s="17" t="s">
        <v>1466</v>
      </c>
      <c r="B881" s="18" t="s">
        <v>1467</v>
      </c>
      <c r="C881" s="19"/>
      <c r="D881" s="91" t="s">
        <v>119</v>
      </c>
      <c r="E881" s="91">
        <v>1</v>
      </c>
      <c r="F881" s="92">
        <v>157412</v>
      </c>
      <c r="G881" s="92">
        <v>157412</v>
      </c>
    </row>
    <row r="882" spans="1:7" ht="24" x14ac:dyDescent="0.2">
      <c r="A882" s="17" t="s">
        <v>1468</v>
      </c>
      <c r="B882" s="18" t="s">
        <v>1469</v>
      </c>
      <c r="C882" s="19"/>
      <c r="D882" s="91" t="s">
        <v>1470</v>
      </c>
      <c r="E882" s="91">
        <v>1</v>
      </c>
      <c r="F882" s="92">
        <v>127948</v>
      </c>
      <c r="G882" s="92">
        <v>127948</v>
      </c>
    </row>
    <row r="883" spans="1:7" ht="24" x14ac:dyDescent="0.2">
      <c r="A883" s="17" t="s">
        <v>1471</v>
      </c>
      <c r="B883" s="18" t="s">
        <v>1472</v>
      </c>
      <c r="C883" s="19"/>
      <c r="D883" s="91" t="s">
        <v>1473</v>
      </c>
      <c r="E883" s="91">
        <v>1</v>
      </c>
      <c r="F883" s="92">
        <v>178872</v>
      </c>
      <c r="G883" s="92">
        <v>178872</v>
      </c>
    </row>
    <row r="884" spans="1:7" x14ac:dyDescent="0.2">
      <c r="A884" s="75" t="s">
        <v>1474</v>
      </c>
      <c r="B884" s="76" t="s">
        <v>1475</v>
      </c>
      <c r="C884" s="2"/>
      <c r="D884" s="91"/>
      <c r="E884" s="91"/>
      <c r="F884" s="92"/>
      <c r="G884" s="92"/>
    </row>
    <row r="885" spans="1:7" ht="24" x14ac:dyDescent="0.2">
      <c r="A885" s="17" t="s">
        <v>1476</v>
      </c>
      <c r="B885" s="18" t="s">
        <v>1477</v>
      </c>
      <c r="C885" s="19"/>
      <c r="D885" s="91" t="s">
        <v>119</v>
      </c>
      <c r="E885" s="91">
        <v>1</v>
      </c>
      <c r="F885" s="92">
        <v>1865280</v>
      </c>
      <c r="G885" s="92">
        <v>1865280</v>
      </c>
    </row>
    <row r="886" spans="1:7" ht="24" x14ac:dyDescent="0.2">
      <c r="A886" s="17"/>
      <c r="B886" s="18" t="s">
        <v>1478</v>
      </c>
      <c r="C886" s="19"/>
      <c r="D886" s="91"/>
      <c r="E886" s="91"/>
      <c r="F886" s="92"/>
      <c r="G886" s="92"/>
    </row>
    <row r="887" spans="1:7" x14ac:dyDescent="0.2">
      <c r="A887" s="17"/>
      <c r="B887" s="18" t="s">
        <v>1459</v>
      </c>
      <c r="C887" s="19"/>
      <c r="D887" s="91"/>
      <c r="E887" s="91"/>
      <c r="F887" s="92"/>
      <c r="G887" s="92"/>
    </row>
    <row r="888" spans="1:7" ht="24" x14ac:dyDescent="0.2">
      <c r="A888" s="17" t="s">
        <v>1479</v>
      </c>
      <c r="B888" s="18" t="s">
        <v>1480</v>
      </c>
      <c r="C888" s="19"/>
      <c r="D888" s="91" t="s">
        <v>119</v>
      </c>
      <c r="E888" s="91">
        <v>1</v>
      </c>
      <c r="F888" s="92">
        <v>714096</v>
      </c>
      <c r="G888" s="92">
        <v>714096</v>
      </c>
    </row>
    <row r="889" spans="1:7" ht="24" x14ac:dyDescent="0.2">
      <c r="A889" s="17" t="s">
        <v>1481</v>
      </c>
      <c r="B889" s="18" t="s">
        <v>1482</v>
      </c>
      <c r="C889" s="19"/>
      <c r="D889" s="91" t="s">
        <v>119</v>
      </c>
      <c r="E889" s="91">
        <v>1</v>
      </c>
      <c r="F889" s="92">
        <v>94540</v>
      </c>
      <c r="G889" s="92">
        <v>94540</v>
      </c>
    </row>
    <row r="890" spans="1:7" ht="24" x14ac:dyDescent="0.2">
      <c r="A890" s="17" t="s">
        <v>1483</v>
      </c>
      <c r="B890" s="18" t="s">
        <v>1484</v>
      </c>
      <c r="C890" s="19"/>
      <c r="D890" s="91" t="s">
        <v>119</v>
      </c>
      <c r="E890" s="91">
        <v>1</v>
      </c>
      <c r="F890" s="92">
        <v>131892</v>
      </c>
      <c r="G890" s="92">
        <v>131892</v>
      </c>
    </row>
    <row r="891" spans="1:7" ht="24" x14ac:dyDescent="0.2">
      <c r="A891" s="17" t="s">
        <v>1485</v>
      </c>
      <c r="B891" s="18" t="s">
        <v>1467</v>
      </c>
      <c r="C891" s="19"/>
      <c r="D891" s="91" t="s">
        <v>119</v>
      </c>
      <c r="E891" s="91">
        <v>1</v>
      </c>
      <c r="F891" s="92">
        <v>157412</v>
      </c>
      <c r="G891" s="92">
        <v>157412</v>
      </c>
    </row>
    <row r="892" spans="1:7" ht="24" x14ac:dyDescent="0.2">
      <c r="A892" s="17" t="s">
        <v>1486</v>
      </c>
      <c r="B892" s="18" t="s">
        <v>1469</v>
      </c>
      <c r="C892" s="19"/>
      <c r="D892" s="91" t="s">
        <v>1470</v>
      </c>
      <c r="E892" s="91">
        <v>1</v>
      </c>
      <c r="F892" s="92">
        <v>156484</v>
      </c>
      <c r="G892" s="92">
        <v>156484</v>
      </c>
    </row>
    <row r="893" spans="1:7" ht="24" x14ac:dyDescent="0.2">
      <c r="A893" s="17" t="s">
        <v>1487</v>
      </c>
      <c r="B893" s="18" t="s">
        <v>1472</v>
      </c>
      <c r="C893" s="19"/>
      <c r="D893" s="91" t="s">
        <v>1473</v>
      </c>
      <c r="E893" s="91">
        <v>1</v>
      </c>
      <c r="F893" s="92">
        <v>192676</v>
      </c>
      <c r="G893" s="92">
        <v>192676</v>
      </c>
    </row>
    <row r="894" spans="1:7" x14ac:dyDescent="0.2">
      <c r="A894" s="75" t="s">
        <v>1488</v>
      </c>
      <c r="B894" s="76" t="s">
        <v>1489</v>
      </c>
      <c r="C894" s="2"/>
      <c r="D894" s="91"/>
      <c r="E894" s="91"/>
      <c r="F894" s="92"/>
      <c r="G894" s="92"/>
    </row>
    <row r="895" spans="1:7" ht="24" x14ac:dyDescent="0.2">
      <c r="A895" s="17" t="s">
        <v>1490</v>
      </c>
      <c r="B895" s="18" t="s">
        <v>1491</v>
      </c>
      <c r="C895" s="19"/>
      <c r="D895" s="91" t="s">
        <v>119</v>
      </c>
      <c r="E895" s="91">
        <v>1</v>
      </c>
      <c r="F895" s="92">
        <v>1865280</v>
      </c>
      <c r="G895" s="92">
        <v>1865280</v>
      </c>
    </row>
    <row r="896" spans="1:7" ht="24" x14ac:dyDescent="0.2">
      <c r="A896" s="17"/>
      <c r="B896" s="18" t="s">
        <v>1492</v>
      </c>
      <c r="C896" s="19"/>
      <c r="D896" s="91"/>
      <c r="E896" s="91"/>
      <c r="F896" s="92"/>
      <c r="G896" s="92"/>
    </row>
    <row r="897" spans="1:7" x14ac:dyDescent="0.2">
      <c r="A897" s="17"/>
      <c r="B897" s="18" t="s">
        <v>1459</v>
      </c>
      <c r="C897" s="19"/>
      <c r="D897" s="91"/>
      <c r="E897" s="91"/>
      <c r="F897" s="92"/>
      <c r="G897" s="92"/>
    </row>
    <row r="898" spans="1:7" ht="24" x14ac:dyDescent="0.2">
      <c r="A898" s="17" t="s">
        <v>1493</v>
      </c>
      <c r="B898" s="18" t="s">
        <v>1461</v>
      </c>
      <c r="C898" s="19"/>
      <c r="D898" s="91" t="s">
        <v>119</v>
      </c>
      <c r="E898" s="91">
        <v>1</v>
      </c>
      <c r="F898" s="92">
        <v>687300</v>
      </c>
      <c r="G898" s="92">
        <v>687300</v>
      </c>
    </row>
    <row r="899" spans="1:7" ht="24" x14ac:dyDescent="0.2">
      <c r="A899" s="17" t="s">
        <v>1494</v>
      </c>
      <c r="B899" s="18" t="s">
        <v>1495</v>
      </c>
      <c r="C899" s="19"/>
      <c r="D899" s="91" t="s">
        <v>119</v>
      </c>
      <c r="E899" s="91">
        <v>1</v>
      </c>
      <c r="F899" s="92">
        <v>96280</v>
      </c>
      <c r="G899" s="92">
        <v>96280</v>
      </c>
    </row>
    <row r="900" spans="1:7" ht="24" x14ac:dyDescent="0.2">
      <c r="A900" s="17" t="s">
        <v>1496</v>
      </c>
      <c r="B900" s="18" t="s">
        <v>1467</v>
      </c>
      <c r="C900" s="19"/>
      <c r="D900" s="91" t="s">
        <v>119</v>
      </c>
      <c r="E900" s="91">
        <v>1</v>
      </c>
      <c r="F900" s="92">
        <v>157412</v>
      </c>
      <c r="G900" s="92">
        <v>157412</v>
      </c>
    </row>
    <row r="901" spans="1:7" ht="24" x14ac:dyDescent="0.2">
      <c r="A901" s="17" t="s">
        <v>1497</v>
      </c>
      <c r="B901" s="18" t="s">
        <v>1469</v>
      </c>
      <c r="C901" s="19"/>
      <c r="D901" s="91" t="s">
        <v>1470</v>
      </c>
      <c r="E901" s="91">
        <v>1</v>
      </c>
      <c r="F901" s="92">
        <v>156484</v>
      </c>
      <c r="G901" s="92">
        <v>156484</v>
      </c>
    </row>
    <row r="902" spans="1:7" ht="24" x14ac:dyDescent="0.2">
      <c r="A902" s="17" t="s">
        <v>1498</v>
      </c>
      <c r="B902" s="18" t="s">
        <v>1472</v>
      </c>
      <c r="C902" s="19"/>
      <c r="D902" s="91" t="s">
        <v>1473</v>
      </c>
      <c r="E902" s="91">
        <v>1</v>
      </c>
      <c r="F902" s="92">
        <v>192676</v>
      </c>
      <c r="G902" s="92">
        <v>192676</v>
      </c>
    </row>
    <row r="903" spans="1:7" x14ac:dyDescent="0.2">
      <c r="A903" s="75" t="s">
        <v>1499</v>
      </c>
      <c r="B903" s="76" t="s">
        <v>1500</v>
      </c>
      <c r="C903" s="2"/>
      <c r="D903" s="91"/>
      <c r="E903" s="91"/>
      <c r="F903" s="92"/>
      <c r="G903" s="92"/>
    </row>
    <row r="904" spans="1:7" ht="24" x14ac:dyDescent="0.2">
      <c r="A904" s="17" t="s">
        <v>1501</v>
      </c>
      <c r="B904" s="18" t="s">
        <v>1491</v>
      </c>
      <c r="C904" s="19"/>
      <c r="D904" s="91" t="s">
        <v>119</v>
      </c>
      <c r="E904" s="91">
        <v>1</v>
      </c>
      <c r="F904" s="92">
        <v>1865280</v>
      </c>
      <c r="G904" s="92">
        <v>1865280</v>
      </c>
    </row>
    <row r="905" spans="1:7" ht="24" x14ac:dyDescent="0.2">
      <c r="A905" s="17"/>
      <c r="B905" s="18" t="s">
        <v>1502</v>
      </c>
      <c r="C905" s="19"/>
      <c r="D905" s="91"/>
      <c r="E905" s="91"/>
      <c r="F905" s="92"/>
      <c r="G905" s="92"/>
    </row>
    <row r="906" spans="1:7" x14ac:dyDescent="0.2">
      <c r="A906" s="17"/>
      <c r="B906" s="18" t="s">
        <v>1459</v>
      </c>
      <c r="C906" s="19"/>
      <c r="D906" s="91"/>
      <c r="E906" s="91"/>
      <c r="F906" s="92"/>
      <c r="G906" s="92"/>
    </row>
    <row r="907" spans="1:7" ht="24" x14ac:dyDescent="0.2">
      <c r="A907" s="17" t="s">
        <v>1503</v>
      </c>
      <c r="B907" s="18" t="s">
        <v>1461</v>
      </c>
      <c r="C907" s="19"/>
      <c r="D907" s="91" t="s">
        <v>119</v>
      </c>
      <c r="E907" s="91">
        <v>1</v>
      </c>
      <c r="F907" s="92">
        <v>687300</v>
      </c>
      <c r="G907" s="92">
        <v>687300</v>
      </c>
    </row>
    <row r="908" spans="1:7" ht="24" x14ac:dyDescent="0.2">
      <c r="A908" s="17" t="s">
        <v>1504</v>
      </c>
      <c r="B908" s="18" t="s">
        <v>1505</v>
      </c>
      <c r="C908" s="19"/>
      <c r="D908" s="91" t="s">
        <v>119</v>
      </c>
      <c r="E908" s="91">
        <v>1</v>
      </c>
      <c r="F908" s="92">
        <v>89552</v>
      </c>
      <c r="G908" s="92">
        <v>89552</v>
      </c>
    </row>
    <row r="909" spans="1:7" ht="24" x14ac:dyDescent="0.2">
      <c r="A909" s="17" t="s">
        <v>1506</v>
      </c>
      <c r="B909" s="18" t="s">
        <v>1484</v>
      </c>
      <c r="C909" s="19"/>
      <c r="D909" s="91" t="s">
        <v>119</v>
      </c>
      <c r="E909" s="91">
        <v>1</v>
      </c>
      <c r="F909" s="92">
        <v>131892</v>
      </c>
      <c r="G909" s="92">
        <v>131892</v>
      </c>
    </row>
    <row r="910" spans="1:7" ht="24" x14ac:dyDescent="0.2">
      <c r="A910" s="17" t="s">
        <v>1507</v>
      </c>
      <c r="B910" s="18" t="s">
        <v>1467</v>
      </c>
      <c r="C910" s="19"/>
      <c r="D910" s="91" t="s">
        <v>119</v>
      </c>
      <c r="E910" s="91">
        <v>1</v>
      </c>
      <c r="F910" s="92">
        <v>157412</v>
      </c>
      <c r="G910" s="92">
        <v>157412</v>
      </c>
    </row>
    <row r="911" spans="1:7" ht="24" x14ac:dyDescent="0.2">
      <c r="A911" s="17" t="s">
        <v>1508</v>
      </c>
      <c r="B911" s="18" t="s">
        <v>1469</v>
      </c>
      <c r="C911" s="19"/>
      <c r="D911" s="91" t="s">
        <v>1470</v>
      </c>
      <c r="E911" s="91">
        <v>1</v>
      </c>
      <c r="F911" s="92">
        <v>170752</v>
      </c>
      <c r="G911" s="92">
        <v>170752</v>
      </c>
    </row>
    <row r="912" spans="1:7" ht="24" x14ac:dyDescent="0.2">
      <c r="A912" s="17" t="s">
        <v>1509</v>
      </c>
      <c r="B912" s="18" t="s">
        <v>1472</v>
      </c>
      <c r="C912" s="19"/>
      <c r="D912" s="91" t="s">
        <v>1473</v>
      </c>
      <c r="E912" s="91">
        <v>1</v>
      </c>
      <c r="F912" s="92">
        <v>199404</v>
      </c>
      <c r="G912" s="92">
        <v>199404</v>
      </c>
    </row>
    <row r="913" spans="1:7" x14ac:dyDescent="0.2">
      <c r="A913" s="75" t="s">
        <v>1510</v>
      </c>
      <c r="B913" s="76" t="s">
        <v>1511</v>
      </c>
      <c r="C913" s="2"/>
      <c r="D913" s="91"/>
      <c r="E913" s="91"/>
      <c r="F913" s="92"/>
      <c r="G913" s="92"/>
    </row>
    <row r="914" spans="1:7" ht="24" x14ac:dyDescent="0.2">
      <c r="A914" s="17" t="s">
        <v>1512</v>
      </c>
      <c r="B914" s="18" t="s">
        <v>1513</v>
      </c>
      <c r="C914" s="19"/>
      <c r="D914" s="91" t="s">
        <v>119</v>
      </c>
      <c r="E914" s="91">
        <v>2</v>
      </c>
      <c r="F914" s="92">
        <v>325264</v>
      </c>
      <c r="G914" s="92">
        <v>650528</v>
      </c>
    </row>
    <row r="915" spans="1:7" ht="24" x14ac:dyDescent="0.2">
      <c r="A915" s="17"/>
      <c r="B915" s="18" t="s">
        <v>1514</v>
      </c>
      <c r="C915" s="19"/>
      <c r="D915" s="91"/>
      <c r="E915" s="91"/>
      <c r="F915" s="92"/>
      <c r="G915" s="92"/>
    </row>
    <row r="916" spans="1:7" ht="24" x14ac:dyDescent="0.2">
      <c r="A916" s="17" t="s">
        <v>1515</v>
      </c>
      <c r="B916" s="18" t="s">
        <v>1516</v>
      </c>
      <c r="C916" s="19"/>
      <c r="D916" s="91" t="s">
        <v>119</v>
      </c>
      <c r="E916" s="91">
        <v>2</v>
      </c>
      <c r="F916" s="92">
        <v>86304</v>
      </c>
      <c r="G916" s="92">
        <v>172608</v>
      </c>
    </row>
    <row r="917" spans="1:7" ht="24" x14ac:dyDescent="0.2">
      <c r="A917" s="17" t="s">
        <v>1517</v>
      </c>
      <c r="B917" s="18" t="s">
        <v>1518</v>
      </c>
      <c r="C917" s="19"/>
      <c r="D917" s="91" t="s">
        <v>119</v>
      </c>
      <c r="E917" s="91">
        <v>2</v>
      </c>
      <c r="F917" s="92">
        <v>50692</v>
      </c>
      <c r="G917" s="92">
        <v>101384</v>
      </c>
    </row>
    <row r="918" spans="1:7" ht="24" x14ac:dyDescent="0.2">
      <c r="A918" s="17" t="s">
        <v>1519</v>
      </c>
      <c r="B918" s="18" t="s">
        <v>1520</v>
      </c>
      <c r="C918" s="19"/>
      <c r="D918" s="91" t="s">
        <v>119</v>
      </c>
      <c r="E918" s="91">
        <v>2</v>
      </c>
      <c r="F918" s="92">
        <v>21924</v>
      </c>
      <c r="G918" s="92">
        <v>43848</v>
      </c>
    </row>
    <row r="919" spans="1:7" ht="24" x14ac:dyDescent="0.2">
      <c r="A919" s="17" t="s">
        <v>1521</v>
      </c>
      <c r="B919" s="18" t="s">
        <v>1469</v>
      </c>
      <c r="C919" s="19"/>
      <c r="D919" s="91" t="s">
        <v>1470</v>
      </c>
      <c r="E919" s="91">
        <v>2</v>
      </c>
      <c r="F919" s="92">
        <v>94888</v>
      </c>
      <c r="G919" s="92">
        <v>189776</v>
      </c>
    </row>
    <row r="920" spans="1:7" ht="24" x14ac:dyDescent="0.2">
      <c r="A920" s="17" t="s">
        <v>1522</v>
      </c>
      <c r="B920" s="18" t="s">
        <v>1472</v>
      </c>
      <c r="C920" s="19"/>
      <c r="D920" s="91" t="s">
        <v>1473</v>
      </c>
      <c r="E920" s="91">
        <v>2</v>
      </c>
      <c r="F920" s="92">
        <v>108692</v>
      </c>
      <c r="G920" s="92">
        <v>217384</v>
      </c>
    </row>
    <row r="921" spans="1:7" x14ac:dyDescent="0.2">
      <c r="A921" s="75" t="s">
        <v>1523</v>
      </c>
      <c r="B921" s="76" t="s">
        <v>1524</v>
      </c>
      <c r="C921" s="2"/>
      <c r="D921" s="91"/>
      <c r="E921" s="91"/>
      <c r="F921" s="92"/>
      <c r="G921" s="92"/>
    </row>
    <row r="922" spans="1:7" ht="24" x14ac:dyDescent="0.2">
      <c r="A922" s="17" t="s">
        <v>1525</v>
      </c>
      <c r="B922" s="18" t="s">
        <v>1526</v>
      </c>
      <c r="C922" s="19"/>
      <c r="D922" s="91" t="s">
        <v>119</v>
      </c>
      <c r="E922" s="91">
        <v>2</v>
      </c>
      <c r="F922" s="92">
        <v>7038416</v>
      </c>
      <c r="G922" s="92">
        <v>14076832</v>
      </c>
    </row>
    <row r="923" spans="1:7" ht="24" x14ac:dyDescent="0.2">
      <c r="A923" s="17"/>
      <c r="B923" s="18" t="s">
        <v>1527</v>
      </c>
      <c r="C923" s="19"/>
      <c r="D923" s="91"/>
      <c r="E923" s="91"/>
      <c r="F923" s="92"/>
      <c r="G923" s="92"/>
    </row>
    <row r="924" spans="1:7" x14ac:dyDescent="0.2">
      <c r="A924" s="17"/>
      <c r="B924" s="18" t="s">
        <v>1459</v>
      </c>
      <c r="C924" s="19"/>
      <c r="D924" s="91"/>
      <c r="E924" s="91"/>
      <c r="F924" s="92"/>
      <c r="G924" s="92"/>
    </row>
    <row r="925" spans="1:7" ht="24" x14ac:dyDescent="0.2">
      <c r="A925" s="17"/>
      <c r="B925" s="18" t="s">
        <v>1528</v>
      </c>
      <c r="C925" s="19"/>
      <c r="D925" s="91"/>
      <c r="E925" s="91"/>
      <c r="F925" s="92"/>
      <c r="G925" s="92"/>
    </row>
    <row r="926" spans="1:7" ht="24" x14ac:dyDescent="0.2">
      <c r="A926" s="17" t="s">
        <v>1529</v>
      </c>
      <c r="B926" s="18" t="s">
        <v>1530</v>
      </c>
      <c r="C926" s="19"/>
      <c r="D926" s="91" t="s">
        <v>119</v>
      </c>
      <c r="E926" s="91">
        <v>2</v>
      </c>
      <c r="F926" s="92">
        <v>1144456</v>
      </c>
      <c r="G926" s="92">
        <v>2288912</v>
      </c>
    </row>
    <row r="927" spans="1:7" ht="24" x14ac:dyDescent="0.2">
      <c r="A927" s="17" t="s">
        <v>1531</v>
      </c>
      <c r="B927" s="18" t="s">
        <v>1532</v>
      </c>
      <c r="C927" s="19"/>
      <c r="D927" s="91" t="s">
        <v>119</v>
      </c>
      <c r="E927" s="91">
        <v>2</v>
      </c>
      <c r="F927" s="92">
        <v>429664</v>
      </c>
      <c r="G927" s="92">
        <v>859328</v>
      </c>
    </row>
    <row r="928" spans="1:7" ht="24" x14ac:dyDescent="0.2">
      <c r="A928" s="17" t="s">
        <v>1533</v>
      </c>
      <c r="B928" s="18" t="s">
        <v>1534</v>
      </c>
      <c r="C928" s="19"/>
      <c r="D928" s="91" t="s">
        <v>119</v>
      </c>
      <c r="E928" s="91">
        <v>2</v>
      </c>
      <c r="F928" s="92">
        <v>391036</v>
      </c>
      <c r="G928" s="92">
        <v>782072</v>
      </c>
    </row>
    <row r="929" spans="1:7" ht="24" x14ac:dyDescent="0.2">
      <c r="A929" s="17" t="s">
        <v>1535</v>
      </c>
      <c r="B929" s="18" t="s">
        <v>1467</v>
      </c>
      <c r="C929" s="19"/>
      <c r="D929" s="91" t="s">
        <v>119</v>
      </c>
      <c r="E929" s="91">
        <v>2</v>
      </c>
      <c r="F929" s="92">
        <v>167272</v>
      </c>
      <c r="G929" s="92">
        <v>334544</v>
      </c>
    </row>
    <row r="930" spans="1:7" ht="24" x14ac:dyDescent="0.2">
      <c r="A930" s="17" t="s">
        <v>1536</v>
      </c>
      <c r="B930" s="18" t="s">
        <v>1537</v>
      </c>
      <c r="C930" s="19"/>
      <c r="D930" s="91" t="s">
        <v>119</v>
      </c>
      <c r="E930" s="91">
        <v>2</v>
      </c>
      <c r="F930" s="92">
        <v>220864</v>
      </c>
      <c r="G930" s="92">
        <v>441728</v>
      </c>
    </row>
    <row r="931" spans="1:7" ht="24" x14ac:dyDescent="0.2">
      <c r="A931" s="17" t="s">
        <v>1538</v>
      </c>
      <c r="B931" s="18" t="s">
        <v>1469</v>
      </c>
      <c r="C931" s="19"/>
      <c r="D931" s="91" t="s">
        <v>1470</v>
      </c>
      <c r="E931" s="91">
        <v>2</v>
      </c>
      <c r="F931" s="92">
        <v>170752</v>
      </c>
      <c r="G931" s="92">
        <v>341504</v>
      </c>
    </row>
    <row r="932" spans="1:7" ht="24" x14ac:dyDescent="0.2">
      <c r="A932" s="17" t="s">
        <v>1539</v>
      </c>
      <c r="B932" s="18" t="s">
        <v>1472</v>
      </c>
      <c r="C932" s="19"/>
      <c r="D932" s="91" t="s">
        <v>1473</v>
      </c>
      <c r="E932" s="91">
        <v>2</v>
      </c>
      <c r="F932" s="92">
        <v>199404</v>
      </c>
      <c r="G932" s="92">
        <v>398808</v>
      </c>
    </row>
    <row r="933" spans="1:7" x14ac:dyDescent="0.2">
      <c r="A933" s="6" t="s">
        <v>1540</v>
      </c>
      <c r="B933" s="7" t="s">
        <v>1541</v>
      </c>
      <c r="C933" s="8"/>
      <c r="D933" s="88"/>
      <c r="E933" s="88"/>
      <c r="F933" s="89"/>
      <c r="G933" s="90">
        <v>122533468</v>
      </c>
    </row>
    <row r="934" spans="1:7" ht="24" x14ac:dyDescent="0.2">
      <c r="A934" s="17" t="s">
        <v>1542</v>
      </c>
      <c r="B934" s="18" t="s">
        <v>1543</v>
      </c>
      <c r="C934" s="19"/>
      <c r="D934" s="91" t="s">
        <v>119</v>
      </c>
      <c r="E934" s="91">
        <v>1</v>
      </c>
      <c r="F934" s="92">
        <v>27534572</v>
      </c>
      <c r="G934" s="92">
        <v>27534572</v>
      </c>
    </row>
    <row r="935" spans="1:7" ht="24" x14ac:dyDescent="0.2">
      <c r="A935" s="17" t="s">
        <v>1544</v>
      </c>
      <c r="B935" s="18" t="s">
        <v>1545</v>
      </c>
      <c r="C935" s="19"/>
      <c r="D935" s="91" t="s">
        <v>119</v>
      </c>
      <c r="E935" s="91">
        <v>1</v>
      </c>
      <c r="F935" s="92">
        <v>33021604</v>
      </c>
      <c r="G935" s="92">
        <v>33021604</v>
      </c>
    </row>
    <row r="936" spans="1:7" ht="24" x14ac:dyDescent="0.2">
      <c r="A936" s="17" t="s">
        <v>1546</v>
      </c>
      <c r="B936" s="18" t="s">
        <v>1547</v>
      </c>
      <c r="C936" s="19"/>
      <c r="D936" s="91" t="s">
        <v>119</v>
      </c>
      <c r="E936" s="91">
        <v>1</v>
      </c>
      <c r="F936" s="92">
        <v>30278088</v>
      </c>
      <c r="G936" s="92">
        <v>30278088</v>
      </c>
    </row>
    <row r="937" spans="1:7" ht="24" x14ac:dyDescent="0.2">
      <c r="A937" s="17" t="s">
        <v>1548</v>
      </c>
      <c r="B937" s="18" t="s">
        <v>1549</v>
      </c>
      <c r="C937" s="19"/>
      <c r="D937" s="91" t="s">
        <v>119</v>
      </c>
      <c r="E937" s="91">
        <v>4</v>
      </c>
      <c r="F937" s="92">
        <v>3553544</v>
      </c>
      <c r="G937" s="92">
        <v>14214176</v>
      </c>
    </row>
    <row r="938" spans="1:7" ht="24" x14ac:dyDescent="0.2">
      <c r="A938" s="17" t="s">
        <v>1550</v>
      </c>
      <c r="B938" s="18" t="s">
        <v>1549</v>
      </c>
      <c r="C938" s="19"/>
      <c r="D938" s="91" t="s">
        <v>119</v>
      </c>
      <c r="E938" s="91">
        <v>2</v>
      </c>
      <c r="F938" s="92">
        <v>3553544</v>
      </c>
      <c r="G938" s="92">
        <v>7107088</v>
      </c>
    </row>
    <row r="939" spans="1:7" ht="24" x14ac:dyDescent="0.2">
      <c r="A939" s="17" t="s">
        <v>1551</v>
      </c>
      <c r="B939" s="18" t="s">
        <v>1552</v>
      </c>
      <c r="C939" s="19"/>
      <c r="D939" s="91" t="s">
        <v>1470</v>
      </c>
      <c r="E939" s="91">
        <v>3</v>
      </c>
      <c r="F939" s="92">
        <v>2149596</v>
      </c>
      <c r="G939" s="92">
        <v>6448788</v>
      </c>
    </row>
    <row r="940" spans="1:7" ht="24" x14ac:dyDescent="0.2">
      <c r="A940" s="17" t="s">
        <v>1553</v>
      </c>
      <c r="B940" s="18" t="s">
        <v>1554</v>
      </c>
      <c r="C940" s="19"/>
      <c r="D940" s="91" t="s">
        <v>1555</v>
      </c>
      <c r="E940" s="91">
        <v>3</v>
      </c>
      <c r="F940" s="92">
        <v>1052352</v>
      </c>
      <c r="G940" s="92">
        <v>3157056</v>
      </c>
    </row>
    <row r="941" spans="1:7" ht="24" x14ac:dyDescent="0.2">
      <c r="A941" s="17" t="s">
        <v>1556</v>
      </c>
      <c r="B941" s="18" t="s">
        <v>1557</v>
      </c>
      <c r="C941" s="19"/>
      <c r="D941" s="91" t="s">
        <v>1558</v>
      </c>
      <c r="E941" s="91">
        <v>1</v>
      </c>
      <c r="F941" s="92">
        <v>772096</v>
      </c>
      <c r="G941" s="92">
        <v>772096</v>
      </c>
    </row>
    <row r="942" spans="1:7" x14ac:dyDescent="0.2">
      <c r="A942" s="6" t="s">
        <v>1559</v>
      </c>
      <c r="B942" s="7" t="s">
        <v>1560</v>
      </c>
      <c r="C942" s="8"/>
      <c r="D942" s="88"/>
      <c r="E942" s="88"/>
      <c r="F942" s="89"/>
      <c r="G942" s="90">
        <v>81463013</v>
      </c>
    </row>
    <row r="943" spans="1:7" x14ac:dyDescent="0.2">
      <c r="A943" s="17"/>
      <c r="B943" s="18" t="s">
        <v>1561</v>
      </c>
      <c r="C943" s="19"/>
      <c r="D943" s="91"/>
      <c r="E943" s="91"/>
      <c r="F943" s="92"/>
      <c r="G943" s="92"/>
    </row>
    <row r="944" spans="1:7" ht="24" x14ac:dyDescent="0.2">
      <c r="A944" s="17" t="s">
        <v>1562</v>
      </c>
      <c r="B944" s="18" t="s">
        <v>1563</v>
      </c>
      <c r="C944" s="19"/>
      <c r="D944" s="91" t="s">
        <v>119</v>
      </c>
      <c r="E944" s="91">
        <v>3</v>
      </c>
      <c r="F944" s="92">
        <v>3587764</v>
      </c>
      <c r="G944" s="92">
        <v>10763292</v>
      </c>
    </row>
    <row r="945" spans="1:7" ht="24" x14ac:dyDescent="0.2">
      <c r="A945" s="17" t="s">
        <v>1564</v>
      </c>
      <c r="B945" s="18" t="s">
        <v>1565</v>
      </c>
      <c r="C945" s="19"/>
      <c r="D945" s="91" t="s">
        <v>119</v>
      </c>
      <c r="E945" s="91">
        <v>4</v>
      </c>
      <c r="F945" s="92">
        <v>4140040</v>
      </c>
      <c r="G945" s="92">
        <v>16560160</v>
      </c>
    </row>
    <row r="946" spans="1:7" ht="24" x14ac:dyDescent="0.2">
      <c r="A946" s="17" t="s">
        <v>1566</v>
      </c>
      <c r="B946" s="18" t="s">
        <v>1567</v>
      </c>
      <c r="C946" s="19"/>
      <c r="D946" s="91" t="s">
        <v>119</v>
      </c>
      <c r="E946" s="91">
        <v>2</v>
      </c>
      <c r="F946" s="92">
        <v>3960936</v>
      </c>
      <c r="G946" s="92">
        <v>7921872</v>
      </c>
    </row>
    <row r="947" spans="1:7" ht="24" x14ac:dyDescent="0.2">
      <c r="A947" s="17" t="s">
        <v>1568</v>
      </c>
      <c r="B947" s="18" t="s">
        <v>1569</v>
      </c>
      <c r="C947" s="19"/>
      <c r="D947" s="91" t="s">
        <v>119</v>
      </c>
      <c r="E947" s="91">
        <v>3</v>
      </c>
      <c r="F947" s="92">
        <v>3781716</v>
      </c>
      <c r="G947" s="92">
        <v>11345148</v>
      </c>
    </row>
    <row r="948" spans="1:7" ht="24" x14ac:dyDescent="0.2">
      <c r="A948" s="17" t="s">
        <v>1570</v>
      </c>
      <c r="B948" s="18" t="s">
        <v>1571</v>
      </c>
      <c r="C948" s="19"/>
      <c r="D948" s="91" t="s">
        <v>119</v>
      </c>
      <c r="E948" s="91">
        <v>4</v>
      </c>
      <c r="F948" s="92">
        <v>3781716</v>
      </c>
      <c r="G948" s="92">
        <v>15126864</v>
      </c>
    </row>
    <row r="949" spans="1:7" ht="24" x14ac:dyDescent="0.2">
      <c r="A949" s="17" t="s">
        <v>1572</v>
      </c>
      <c r="B949" s="18" t="s">
        <v>1573</v>
      </c>
      <c r="C949" s="19"/>
      <c r="D949" s="91" t="s">
        <v>119</v>
      </c>
      <c r="E949" s="91">
        <v>16</v>
      </c>
      <c r="F949" s="92">
        <v>372360</v>
      </c>
      <c r="G949" s="92">
        <v>5957760</v>
      </c>
    </row>
    <row r="950" spans="1:7" x14ac:dyDescent="0.2">
      <c r="A950" s="17"/>
      <c r="B950" s="18" t="s">
        <v>1574</v>
      </c>
      <c r="C950" s="19"/>
      <c r="D950" s="91"/>
      <c r="E950" s="91"/>
      <c r="F950" s="92"/>
      <c r="G950" s="92"/>
    </row>
    <row r="951" spans="1:7" ht="24" x14ac:dyDescent="0.2">
      <c r="A951" s="17"/>
      <c r="B951" s="18" t="s">
        <v>1575</v>
      </c>
      <c r="C951" s="19"/>
      <c r="D951" s="91"/>
      <c r="E951" s="91"/>
      <c r="F951" s="92"/>
      <c r="G951" s="92"/>
    </row>
    <row r="952" spans="1:7" ht="24" x14ac:dyDescent="0.2">
      <c r="A952" s="17" t="s">
        <v>1576</v>
      </c>
      <c r="B952" s="18" t="s">
        <v>1577</v>
      </c>
      <c r="C952" s="19"/>
      <c r="D952" s="91" t="s">
        <v>163</v>
      </c>
      <c r="E952" s="91">
        <v>240</v>
      </c>
      <c r="F952" s="92">
        <v>13850</v>
      </c>
      <c r="G952" s="92">
        <v>3324000</v>
      </c>
    </row>
    <row r="953" spans="1:7" ht="24" x14ac:dyDescent="0.2">
      <c r="A953" s="17" t="s">
        <v>1578</v>
      </c>
      <c r="B953" s="18" t="s">
        <v>1579</v>
      </c>
      <c r="C953" s="19"/>
      <c r="D953" s="91" t="s">
        <v>1555</v>
      </c>
      <c r="E953" s="91">
        <v>192</v>
      </c>
      <c r="F953" s="92">
        <v>1056</v>
      </c>
      <c r="G953" s="92">
        <v>202752</v>
      </c>
    </row>
    <row r="954" spans="1:7" ht="24" x14ac:dyDescent="0.2">
      <c r="A954" s="17" t="s">
        <v>1580</v>
      </c>
      <c r="B954" s="18" t="s">
        <v>1581</v>
      </c>
      <c r="C954" s="19"/>
      <c r="D954" s="91" t="s">
        <v>1555</v>
      </c>
      <c r="E954" s="91">
        <v>32</v>
      </c>
      <c r="F954" s="92">
        <v>1380</v>
      </c>
      <c r="G954" s="92">
        <v>44160</v>
      </c>
    </row>
    <row r="955" spans="1:7" ht="24" x14ac:dyDescent="0.2">
      <c r="A955" s="17" t="s">
        <v>1582</v>
      </c>
      <c r="B955" s="18" t="s">
        <v>1583</v>
      </c>
      <c r="C955" s="19"/>
      <c r="D955" s="91" t="s">
        <v>1555</v>
      </c>
      <c r="E955" s="91">
        <v>12</v>
      </c>
      <c r="F955" s="92">
        <v>4234</v>
      </c>
      <c r="G955" s="92">
        <v>50808</v>
      </c>
    </row>
    <row r="956" spans="1:7" ht="24" x14ac:dyDescent="0.2">
      <c r="A956" s="17" t="s">
        <v>1584</v>
      </c>
      <c r="B956" s="18" t="s">
        <v>1585</v>
      </c>
      <c r="C956" s="19"/>
      <c r="D956" s="91" t="s">
        <v>1558</v>
      </c>
      <c r="E956" s="91">
        <v>1</v>
      </c>
      <c r="F956" s="92">
        <v>112497</v>
      </c>
      <c r="G956" s="92">
        <v>112497</v>
      </c>
    </row>
    <row r="957" spans="1:7" x14ac:dyDescent="0.2">
      <c r="A957" s="17"/>
      <c r="B957" s="18" t="s">
        <v>1586</v>
      </c>
      <c r="C957" s="19"/>
      <c r="D957" s="91"/>
      <c r="E957" s="91"/>
      <c r="F957" s="92"/>
      <c r="G957" s="92"/>
    </row>
    <row r="958" spans="1:7" ht="24" x14ac:dyDescent="0.2">
      <c r="A958" s="17" t="s">
        <v>1587</v>
      </c>
      <c r="B958" s="18" t="s">
        <v>1588</v>
      </c>
      <c r="C958" s="19"/>
      <c r="D958" s="91" t="s">
        <v>163</v>
      </c>
      <c r="E958" s="91">
        <v>288</v>
      </c>
      <c r="F958" s="92">
        <v>10185</v>
      </c>
      <c r="G958" s="92">
        <v>2933280</v>
      </c>
    </row>
    <row r="959" spans="1:7" ht="24" x14ac:dyDescent="0.2">
      <c r="A959" s="17" t="s">
        <v>1589</v>
      </c>
      <c r="B959" s="18" t="s">
        <v>1577</v>
      </c>
      <c r="C959" s="19"/>
      <c r="D959" s="91" t="s">
        <v>163</v>
      </c>
      <c r="E959" s="91">
        <v>72</v>
      </c>
      <c r="F959" s="92">
        <v>15382</v>
      </c>
      <c r="G959" s="92">
        <v>1107504</v>
      </c>
    </row>
    <row r="960" spans="1:7" ht="24" x14ac:dyDescent="0.2">
      <c r="A960" s="17" t="s">
        <v>1590</v>
      </c>
      <c r="B960" s="18" t="s">
        <v>1579</v>
      </c>
      <c r="C960" s="19"/>
      <c r="D960" s="91" t="s">
        <v>1555</v>
      </c>
      <c r="E960" s="91">
        <v>12</v>
      </c>
      <c r="F960" s="92">
        <v>1056</v>
      </c>
      <c r="G960" s="92">
        <v>12672</v>
      </c>
    </row>
    <row r="961" spans="1:7" ht="24" x14ac:dyDescent="0.2">
      <c r="A961" s="17" t="s">
        <v>1591</v>
      </c>
      <c r="B961" s="18" t="s">
        <v>1581</v>
      </c>
      <c r="C961" s="19"/>
      <c r="D961" s="91" t="s">
        <v>1555</v>
      </c>
      <c r="E961" s="91">
        <v>12</v>
      </c>
      <c r="F961" s="92">
        <v>1380</v>
      </c>
      <c r="G961" s="92">
        <v>16560</v>
      </c>
    </row>
    <row r="962" spans="1:7" ht="24" x14ac:dyDescent="0.2">
      <c r="A962" s="17" t="s">
        <v>1592</v>
      </c>
      <c r="B962" s="18" t="s">
        <v>1583</v>
      </c>
      <c r="C962" s="19"/>
      <c r="D962" s="91" t="s">
        <v>1555</v>
      </c>
      <c r="E962" s="91">
        <v>18</v>
      </c>
      <c r="F962" s="92">
        <v>4234</v>
      </c>
      <c r="G962" s="92">
        <v>76212</v>
      </c>
    </row>
    <row r="963" spans="1:7" ht="24" x14ac:dyDescent="0.2">
      <c r="A963" s="17" t="s">
        <v>1593</v>
      </c>
      <c r="B963" s="18" t="s">
        <v>1594</v>
      </c>
      <c r="C963" s="19"/>
      <c r="D963" s="91" t="s">
        <v>163</v>
      </c>
      <c r="E963" s="91">
        <v>24</v>
      </c>
      <c r="F963" s="92">
        <v>8654</v>
      </c>
      <c r="G963" s="92">
        <v>207696</v>
      </c>
    </row>
    <row r="964" spans="1:7" ht="24" x14ac:dyDescent="0.2">
      <c r="A964" s="17" t="s">
        <v>1595</v>
      </c>
      <c r="B964" s="18" t="s">
        <v>1596</v>
      </c>
      <c r="C964" s="19"/>
      <c r="D964" s="91" t="s">
        <v>119</v>
      </c>
      <c r="E964" s="91">
        <v>16</v>
      </c>
      <c r="F964" s="92">
        <v>356236</v>
      </c>
      <c r="G964" s="92">
        <v>5699776</v>
      </c>
    </row>
    <row r="965" spans="1:7" x14ac:dyDescent="0.2">
      <c r="A965" s="6" t="s">
        <v>1597</v>
      </c>
      <c r="B965" s="7" t="s">
        <v>1598</v>
      </c>
      <c r="C965" s="8"/>
      <c r="D965" s="88"/>
      <c r="E965" s="88"/>
      <c r="F965" s="89"/>
      <c r="G965" s="90">
        <v>17772812</v>
      </c>
    </row>
    <row r="966" spans="1:7" x14ac:dyDescent="0.2">
      <c r="A966" s="17"/>
      <c r="B966" s="18" t="s">
        <v>1599</v>
      </c>
      <c r="C966" s="19"/>
      <c r="D966" s="91"/>
      <c r="E966" s="91"/>
      <c r="F966" s="92"/>
      <c r="G966" s="92"/>
    </row>
    <row r="967" spans="1:7" x14ac:dyDescent="0.2">
      <c r="A967" s="17"/>
      <c r="B967" s="18" t="s">
        <v>1600</v>
      </c>
      <c r="C967" s="19"/>
      <c r="D967" s="91"/>
      <c r="E967" s="91"/>
      <c r="F967" s="92"/>
      <c r="G967" s="92"/>
    </row>
    <row r="968" spans="1:7" ht="24" x14ac:dyDescent="0.2">
      <c r="A968" s="17"/>
      <c r="B968" s="18" t="s">
        <v>1601</v>
      </c>
      <c r="C968" s="19"/>
      <c r="D968" s="91"/>
      <c r="E968" s="91"/>
      <c r="F968" s="92"/>
      <c r="G968" s="92"/>
    </row>
    <row r="969" spans="1:7" ht="24" x14ac:dyDescent="0.2">
      <c r="A969" s="17" t="s">
        <v>1602</v>
      </c>
      <c r="B969" s="18" t="s">
        <v>1603</v>
      </c>
      <c r="C969" s="19"/>
      <c r="D969" s="91" t="s">
        <v>163</v>
      </c>
      <c r="E969" s="91">
        <v>12</v>
      </c>
      <c r="F969" s="92">
        <v>122380</v>
      </c>
      <c r="G969" s="92">
        <v>1468560</v>
      </c>
    </row>
    <row r="970" spans="1:7" ht="24" x14ac:dyDescent="0.2">
      <c r="A970" s="17" t="s">
        <v>1604</v>
      </c>
      <c r="B970" s="18" t="s">
        <v>1605</v>
      </c>
      <c r="C970" s="19"/>
      <c r="D970" s="91" t="s">
        <v>163</v>
      </c>
      <c r="E970" s="91">
        <v>27</v>
      </c>
      <c r="F970" s="92">
        <v>80736</v>
      </c>
      <c r="G970" s="92">
        <v>2179872</v>
      </c>
    </row>
    <row r="971" spans="1:7" ht="24" x14ac:dyDescent="0.2">
      <c r="A971" s="17" t="s">
        <v>1606</v>
      </c>
      <c r="B971" s="18" t="s">
        <v>1607</v>
      </c>
      <c r="C971" s="19"/>
      <c r="D971" s="91" t="s">
        <v>163</v>
      </c>
      <c r="E971" s="91">
        <v>18</v>
      </c>
      <c r="F971" s="92">
        <v>53244</v>
      </c>
      <c r="G971" s="92">
        <v>958392</v>
      </c>
    </row>
    <row r="972" spans="1:7" ht="24" x14ac:dyDescent="0.2">
      <c r="A972" s="17" t="s">
        <v>1608</v>
      </c>
      <c r="B972" s="18" t="s">
        <v>1609</v>
      </c>
      <c r="C972" s="19"/>
      <c r="D972" s="91" t="s">
        <v>163</v>
      </c>
      <c r="E972" s="91">
        <v>129</v>
      </c>
      <c r="F972" s="92">
        <v>50344</v>
      </c>
      <c r="G972" s="92">
        <v>6494376</v>
      </c>
    </row>
    <row r="973" spans="1:7" ht="24" x14ac:dyDescent="0.2">
      <c r="A973" s="17" t="s">
        <v>1610</v>
      </c>
      <c r="B973" s="18" t="s">
        <v>1611</v>
      </c>
      <c r="C973" s="19"/>
      <c r="D973" s="91" t="s">
        <v>163</v>
      </c>
      <c r="E973" s="91">
        <v>36</v>
      </c>
      <c r="F973" s="92">
        <v>36424</v>
      </c>
      <c r="G973" s="92">
        <v>1311264</v>
      </c>
    </row>
    <row r="974" spans="1:7" ht="24" x14ac:dyDescent="0.2">
      <c r="A974" s="17" t="s">
        <v>1612</v>
      </c>
      <c r="B974" s="18" t="s">
        <v>1613</v>
      </c>
      <c r="C974" s="19"/>
      <c r="D974" s="91" t="s">
        <v>163</v>
      </c>
      <c r="E974" s="91">
        <v>102</v>
      </c>
      <c r="F974" s="92">
        <v>27956</v>
      </c>
      <c r="G974" s="92">
        <v>2851512</v>
      </c>
    </row>
    <row r="975" spans="1:7" x14ac:dyDescent="0.2">
      <c r="A975" s="17"/>
      <c r="B975" s="18" t="s">
        <v>1614</v>
      </c>
      <c r="C975" s="19"/>
      <c r="D975" s="91"/>
      <c r="E975" s="91"/>
      <c r="F975" s="92"/>
      <c r="G975" s="92"/>
    </row>
    <row r="976" spans="1:7" ht="24" x14ac:dyDescent="0.2">
      <c r="A976" s="17" t="s">
        <v>1615</v>
      </c>
      <c r="B976" s="18" t="s">
        <v>1605</v>
      </c>
      <c r="C976" s="19"/>
      <c r="D976" s="91" t="s">
        <v>163</v>
      </c>
      <c r="E976" s="91">
        <v>27</v>
      </c>
      <c r="F976" s="92">
        <v>4988</v>
      </c>
      <c r="G976" s="92">
        <v>134676</v>
      </c>
    </row>
    <row r="977" spans="1:7" ht="24" x14ac:dyDescent="0.2">
      <c r="A977" s="17" t="s">
        <v>1616</v>
      </c>
      <c r="B977" s="18" t="s">
        <v>1607</v>
      </c>
      <c r="C977" s="19"/>
      <c r="D977" s="91" t="s">
        <v>163</v>
      </c>
      <c r="E977" s="91">
        <v>18</v>
      </c>
      <c r="F977" s="92">
        <v>4756</v>
      </c>
      <c r="G977" s="92">
        <v>85608</v>
      </c>
    </row>
    <row r="978" spans="1:7" ht="24" x14ac:dyDescent="0.2">
      <c r="A978" s="17" t="s">
        <v>1617</v>
      </c>
      <c r="B978" s="18" t="s">
        <v>1609</v>
      </c>
      <c r="C978" s="19"/>
      <c r="D978" s="91" t="s">
        <v>163</v>
      </c>
      <c r="E978" s="91">
        <v>129</v>
      </c>
      <c r="F978" s="92">
        <v>4408</v>
      </c>
      <c r="G978" s="92">
        <v>568632</v>
      </c>
    </row>
    <row r="979" spans="1:7" ht="24" x14ac:dyDescent="0.2">
      <c r="A979" s="17" t="s">
        <v>1618</v>
      </c>
      <c r="B979" s="18" t="s">
        <v>1611</v>
      </c>
      <c r="C979" s="19"/>
      <c r="D979" s="91" t="s">
        <v>163</v>
      </c>
      <c r="E979" s="91">
        <v>36</v>
      </c>
      <c r="F979" s="92">
        <v>3480</v>
      </c>
      <c r="G979" s="92">
        <v>125280</v>
      </c>
    </row>
    <row r="980" spans="1:7" ht="24" x14ac:dyDescent="0.2">
      <c r="A980" s="17" t="s">
        <v>1619</v>
      </c>
      <c r="B980" s="18" t="s">
        <v>1613</v>
      </c>
      <c r="C980" s="19"/>
      <c r="D980" s="91" t="s">
        <v>163</v>
      </c>
      <c r="E980" s="91">
        <v>102</v>
      </c>
      <c r="F980" s="92">
        <v>1856</v>
      </c>
      <c r="G980" s="92">
        <v>189312</v>
      </c>
    </row>
    <row r="981" spans="1:7" ht="24" x14ac:dyDescent="0.2">
      <c r="A981" s="17" t="s">
        <v>1620</v>
      </c>
      <c r="B981" s="18" t="s">
        <v>1621</v>
      </c>
      <c r="C981" s="19"/>
      <c r="D981" s="91" t="s">
        <v>1558</v>
      </c>
      <c r="E981" s="91">
        <v>1</v>
      </c>
      <c r="F981" s="92">
        <v>1405328</v>
      </c>
      <c r="G981" s="92">
        <v>1405328</v>
      </c>
    </row>
    <row r="982" spans="1:7" x14ac:dyDescent="0.2">
      <c r="A982" s="6" t="s">
        <v>1622</v>
      </c>
      <c r="B982" s="7" t="s">
        <v>1623</v>
      </c>
      <c r="C982" s="8"/>
      <c r="D982" s="88"/>
      <c r="E982" s="88"/>
      <c r="F982" s="89"/>
      <c r="G982" s="90">
        <v>6835648</v>
      </c>
    </row>
    <row r="983" spans="1:7" x14ac:dyDescent="0.2">
      <c r="A983" s="17"/>
      <c r="B983" s="18" t="s">
        <v>1624</v>
      </c>
      <c r="C983" s="19"/>
      <c r="D983" s="91"/>
      <c r="E983" s="91"/>
      <c r="F983" s="92"/>
      <c r="G983" s="92"/>
    </row>
    <row r="984" spans="1:7" ht="24" x14ac:dyDescent="0.2">
      <c r="A984" s="17" t="s">
        <v>1625</v>
      </c>
      <c r="B984" s="18" t="s">
        <v>1626</v>
      </c>
      <c r="C984" s="19"/>
      <c r="D984" s="91" t="s">
        <v>119</v>
      </c>
      <c r="E984" s="91">
        <v>16</v>
      </c>
      <c r="F984" s="92">
        <v>427228</v>
      </c>
      <c r="G984" s="92">
        <v>6835648</v>
      </c>
    </row>
    <row r="985" spans="1:7" x14ac:dyDescent="0.2">
      <c r="A985" s="6" t="s">
        <v>1627</v>
      </c>
      <c r="B985" s="7" t="s">
        <v>1628</v>
      </c>
      <c r="C985" s="8"/>
      <c r="D985" s="88"/>
      <c r="E985" s="88"/>
      <c r="F985" s="89"/>
      <c r="G985" s="90">
        <v>47404908</v>
      </c>
    </row>
    <row r="986" spans="1:7" x14ac:dyDescent="0.2">
      <c r="A986" s="17"/>
      <c r="B986" s="76" t="s">
        <v>1629</v>
      </c>
      <c r="C986" s="2" t="s">
        <v>1630</v>
      </c>
      <c r="D986" s="91"/>
      <c r="E986" s="91"/>
      <c r="F986" s="92"/>
      <c r="G986" s="92"/>
    </row>
    <row r="987" spans="1:7" ht="24" x14ac:dyDescent="0.2">
      <c r="A987" s="17" t="s">
        <v>1631</v>
      </c>
      <c r="B987" s="18" t="s">
        <v>1632</v>
      </c>
      <c r="C987" s="19">
        <v>4</v>
      </c>
      <c r="D987" s="91" t="s">
        <v>163</v>
      </c>
      <c r="E987" s="91">
        <v>9</v>
      </c>
      <c r="F987" s="92">
        <v>35380</v>
      </c>
      <c r="G987" s="92">
        <v>318420</v>
      </c>
    </row>
    <row r="988" spans="1:7" ht="24" x14ac:dyDescent="0.2">
      <c r="A988" s="17" t="s">
        <v>1633</v>
      </c>
      <c r="B988" s="18" t="s">
        <v>1632</v>
      </c>
      <c r="C988" s="19">
        <v>6</v>
      </c>
      <c r="D988" s="91" t="s">
        <v>163</v>
      </c>
      <c r="E988" s="91">
        <v>90</v>
      </c>
      <c r="F988" s="92">
        <v>52432</v>
      </c>
      <c r="G988" s="92">
        <v>4718880</v>
      </c>
    </row>
    <row r="989" spans="1:7" ht="24" x14ac:dyDescent="0.2">
      <c r="A989" s="17" t="s">
        <v>1634</v>
      </c>
      <c r="B989" s="18" t="s">
        <v>1632</v>
      </c>
      <c r="C989" s="19">
        <v>8</v>
      </c>
      <c r="D989" s="91" t="s">
        <v>163</v>
      </c>
      <c r="E989" s="91">
        <v>48</v>
      </c>
      <c r="F989" s="92">
        <v>69368</v>
      </c>
      <c r="G989" s="92">
        <v>3329664</v>
      </c>
    </row>
    <row r="990" spans="1:7" ht="24" x14ac:dyDescent="0.2">
      <c r="A990" s="17" t="s">
        <v>1635</v>
      </c>
      <c r="B990" s="18" t="s">
        <v>1632</v>
      </c>
      <c r="C990" s="19">
        <v>9</v>
      </c>
      <c r="D990" s="91" t="s">
        <v>163</v>
      </c>
      <c r="E990" s="91">
        <v>18</v>
      </c>
      <c r="F990" s="92">
        <v>77836</v>
      </c>
      <c r="G990" s="92">
        <v>1401048</v>
      </c>
    </row>
    <row r="991" spans="1:7" ht="24" x14ac:dyDescent="0.2">
      <c r="A991" s="17" t="s">
        <v>1636</v>
      </c>
      <c r="B991" s="18" t="s">
        <v>1632</v>
      </c>
      <c r="C991" s="19">
        <v>10</v>
      </c>
      <c r="D991" s="91" t="s">
        <v>163</v>
      </c>
      <c r="E991" s="91">
        <v>56</v>
      </c>
      <c r="F991" s="92">
        <v>86304</v>
      </c>
      <c r="G991" s="92">
        <v>4833024</v>
      </c>
    </row>
    <row r="992" spans="1:7" ht="24" x14ac:dyDescent="0.2">
      <c r="A992" s="17" t="s">
        <v>1637</v>
      </c>
      <c r="B992" s="18" t="s">
        <v>1632</v>
      </c>
      <c r="C992" s="19">
        <v>11</v>
      </c>
      <c r="D992" s="91" t="s">
        <v>163</v>
      </c>
      <c r="E992" s="91">
        <v>24</v>
      </c>
      <c r="F992" s="92">
        <v>94424</v>
      </c>
      <c r="G992" s="92">
        <v>2266176</v>
      </c>
    </row>
    <row r="993" spans="1:7" ht="24" x14ac:dyDescent="0.2">
      <c r="A993" s="17" t="s">
        <v>1638</v>
      </c>
      <c r="B993" s="18" t="s">
        <v>1632</v>
      </c>
      <c r="C993" s="19">
        <v>12</v>
      </c>
      <c r="D993" s="91" t="s">
        <v>163</v>
      </c>
      <c r="E993" s="91">
        <v>12</v>
      </c>
      <c r="F993" s="92">
        <v>113796</v>
      </c>
      <c r="G993" s="92">
        <v>1365552</v>
      </c>
    </row>
    <row r="994" spans="1:7" ht="24" x14ac:dyDescent="0.2">
      <c r="A994" s="17" t="s">
        <v>1639</v>
      </c>
      <c r="B994" s="18" t="s">
        <v>1632</v>
      </c>
      <c r="C994" s="19">
        <v>14</v>
      </c>
      <c r="D994" s="91" t="s">
        <v>163</v>
      </c>
      <c r="E994" s="91">
        <v>6</v>
      </c>
      <c r="F994" s="92">
        <v>134792</v>
      </c>
      <c r="G994" s="92">
        <v>808752</v>
      </c>
    </row>
    <row r="995" spans="1:7" ht="24" x14ac:dyDescent="0.2">
      <c r="A995" s="17" t="s">
        <v>1640</v>
      </c>
      <c r="B995" s="18" t="s">
        <v>1632</v>
      </c>
      <c r="C995" s="19">
        <v>16</v>
      </c>
      <c r="D995" s="91" t="s">
        <v>163</v>
      </c>
      <c r="E995" s="91">
        <v>6</v>
      </c>
      <c r="F995" s="92">
        <v>142216</v>
      </c>
      <c r="G995" s="92">
        <v>853296</v>
      </c>
    </row>
    <row r="996" spans="1:7" ht="24" x14ac:dyDescent="0.2">
      <c r="A996" s="17" t="s">
        <v>1641</v>
      </c>
      <c r="B996" s="18" t="s">
        <v>1632</v>
      </c>
      <c r="C996" s="19">
        <v>18</v>
      </c>
      <c r="D996" s="91" t="s">
        <v>163</v>
      </c>
      <c r="E996" s="91">
        <v>24</v>
      </c>
      <c r="F996" s="92">
        <v>149756</v>
      </c>
      <c r="G996" s="92">
        <v>3594144</v>
      </c>
    </row>
    <row r="997" spans="1:7" x14ac:dyDescent="0.2">
      <c r="A997" s="17"/>
      <c r="B997" s="76" t="s">
        <v>1642</v>
      </c>
      <c r="C997" s="2" t="s">
        <v>1630</v>
      </c>
      <c r="D997" s="91"/>
      <c r="E997" s="91"/>
      <c r="F997" s="92"/>
      <c r="G997" s="92"/>
    </row>
    <row r="998" spans="1:7" ht="24" x14ac:dyDescent="0.2">
      <c r="A998" s="17" t="s">
        <v>1643</v>
      </c>
      <c r="B998" s="18" t="s">
        <v>1632</v>
      </c>
      <c r="C998" s="19">
        <v>4</v>
      </c>
      <c r="D998" s="91" t="s">
        <v>119</v>
      </c>
      <c r="E998" s="91">
        <v>4</v>
      </c>
      <c r="F998" s="92">
        <v>32944</v>
      </c>
      <c r="G998" s="92">
        <v>131776</v>
      </c>
    </row>
    <row r="999" spans="1:7" ht="24" x14ac:dyDescent="0.2">
      <c r="A999" s="17" t="s">
        <v>1644</v>
      </c>
      <c r="B999" s="18" t="s">
        <v>1632</v>
      </c>
      <c r="C999" s="19">
        <v>6</v>
      </c>
      <c r="D999" s="91" t="s">
        <v>119</v>
      </c>
      <c r="E999" s="91">
        <v>3</v>
      </c>
      <c r="F999" s="92">
        <v>51040</v>
      </c>
      <c r="G999" s="92">
        <v>153120</v>
      </c>
    </row>
    <row r="1000" spans="1:7" ht="24" x14ac:dyDescent="0.2">
      <c r="A1000" s="17" t="s">
        <v>1645</v>
      </c>
      <c r="B1000" s="18" t="s">
        <v>1632</v>
      </c>
      <c r="C1000" s="19">
        <v>8</v>
      </c>
      <c r="D1000" s="91" t="s">
        <v>119</v>
      </c>
      <c r="E1000" s="91">
        <v>5</v>
      </c>
      <c r="F1000" s="92">
        <v>65308</v>
      </c>
      <c r="G1000" s="92">
        <v>326540</v>
      </c>
    </row>
    <row r="1001" spans="1:7" ht="24" x14ac:dyDescent="0.2">
      <c r="A1001" s="17" t="s">
        <v>1646</v>
      </c>
      <c r="B1001" s="18" t="s">
        <v>1632</v>
      </c>
      <c r="C1001" s="19">
        <v>9</v>
      </c>
      <c r="D1001" s="91" t="s">
        <v>119</v>
      </c>
      <c r="E1001" s="91">
        <v>1</v>
      </c>
      <c r="F1001" s="92">
        <v>73892</v>
      </c>
      <c r="G1001" s="92">
        <v>73892</v>
      </c>
    </row>
    <row r="1002" spans="1:7" ht="24" x14ac:dyDescent="0.2">
      <c r="A1002" s="17" t="s">
        <v>1647</v>
      </c>
      <c r="B1002" s="18" t="s">
        <v>1632</v>
      </c>
      <c r="C1002" s="19">
        <v>10</v>
      </c>
      <c r="D1002" s="91" t="s">
        <v>119</v>
      </c>
      <c r="E1002" s="91">
        <v>4</v>
      </c>
      <c r="F1002" s="92">
        <v>82244</v>
      </c>
      <c r="G1002" s="92">
        <v>328976</v>
      </c>
    </row>
    <row r="1003" spans="1:7" ht="24" x14ac:dyDescent="0.2">
      <c r="A1003" s="17" t="s">
        <v>1648</v>
      </c>
      <c r="B1003" s="18" t="s">
        <v>1632</v>
      </c>
      <c r="C1003" s="19">
        <v>11</v>
      </c>
      <c r="D1003" s="91" t="s">
        <v>119</v>
      </c>
      <c r="E1003" s="91">
        <v>6</v>
      </c>
      <c r="F1003" s="92">
        <v>104400</v>
      </c>
      <c r="G1003" s="92">
        <v>626400</v>
      </c>
    </row>
    <row r="1004" spans="1:7" ht="24" x14ac:dyDescent="0.2">
      <c r="A1004" s="17" t="s">
        <v>1649</v>
      </c>
      <c r="B1004" s="18" t="s">
        <v>1632</v>
      </c>
      <c r="C1004" s="19">
        <v>12</v>
      </c>
      <c r="D1004" s="91" t="s">
        <v>119</v>
      </c>
      <c r="E1004" s="91">
        <v>1</v>
      </c>
      <c r="F1004" s="92">
        <v>113796</v>
      </c>
      <c r="G1004" s="92">
        <v>113796</v>
      </c>
    </row>
    <row r="1005" spans="1:7" ht="24" x14ac:dyDescent="0.2">
      <c r="A1005" s="17" t="s">
        <v>1650</v>
      </c>
      <c r="B1005" s="18" t="s">
        <v>1632</v>
      </c>
      <c r="C1005" s="19">
        <v>18</v>
      </c>
      <c r="D1005" s="91" t="s">
        <v>119</v>
      </c>
      <c r="E1005" s="91">
        <v>5</v>
      </c>
      <c r="F1005" s="92">
        <v>149756</v>
      </c>
      <c r="G1005" s="92">
        <v>748780</v>
      </c>
    </row>
    <row r="1006" spans="1:7" x14ac:dyDescent="0.2">
      <c r="A1006" s="75"/>
      <c r="B1006" s="76" t="s">
        <v>1651</v>
      </c>
      <c r="C1006" s="2" t="s">
        <v>1630</v>
      </c>
      <c r="D1006" s="91"/>
      <c r="E1006" s="91"/>
      <c r="F1006" s="92"/>
      <c r="G1006" s="92"/>
    </row>
    <row r="1007" spans="1:7" ht="24" x14ac:dyDescent="0.2">
      <c r="A1007" s="17" t="s">
        <v>1652</v>
      </c>
      <c r="B1007" s="18" t="s">
        <v>1632</v>
      </c>
      <c r="C1007" s="19">
        <v>6</v>
      </c>
      <c r="D1007" s="91" t="s">
        <v>119</v>
      </c>
      <c r="E1007" s="91">
        <v>1</v>
      </c>
      <c r="F1007" s="92">
        <v>35728</v>
      </c>
      <c r="G1007" s="92">
        <v>35728</v>
      </c>
    </row>
    <row r="1008" spans="1:7" ht="24" x14ac:dyDescent="0.2">
      <c r="A1008" s="17" t="s">
        <v>1653</v>
      </c>
      <c r="B1008" s="18" t="s">
        <v>1632</v>
      </c>
      <c r="C1008" s="19">
        <v>9</v>
      </c>
      <c r="D1008" s="91" t="s">
        <v>119</v>
      </c>
      <c r="E1008" s="91">
        <v>1</v>
      </c>
      <c r="F1008" s="92">
        <v>43036</v>
      </c>
      <c r="G1008" s="92">
        <v>43036</v>
      </c>
    </row>
    <row r="1009" spans="1:7" ht="24" x14ac:dyDescent="0.2">
      <c r="A1009" s="17" t="s">
        <v>1654</v>
      </c>
      <c r="B1009" s="18" t="s">
        <v>1632</v>
      </c>
      <c r="C1009" s="19">
        <v>12</v>
      </c>
      <c r="D1009" s="91" t="s">
        <v>119</v>
      </c>
      <c r="E1009" s="91">
        <v>1</v>
      </c>
      <c r="F1009" s="92">
        <v>76792</v>
      </c>
      <c r="G1009" s="92">
        <v>76792</v>
      </c>
    </row>
    <row r="1010" spans="1:7" ht="24" x14ac:dyDescent="0.2">
      <c r="A1010" s="17" t="s">
        <v>1655</v>
      </c>
      <c r="B1010" s="18" t="s">
        <v>1632</v>
      </c>
      <c r="C1010" s="19">
        <v>18</v>
      </c>
      <c r="D1010" s="91" t="s">
        <v>119</v>
      </c>
      <c r="E1010" s="91">
        <v>4</v>
      </c>
      <c r="F1010" s="92">
        <v>104748</v>
      </c>
      <c r="G1010" s="92">
        <v>418992</v>
      </c>
    </row>
    <row r="1011" spans="1:7" x14ac:dyDescent="0.2">
      <c r="A1011" s="75"/>
      <c r="B1011" s="76" t="s">
        <v>1656</v>
      </c>
      <c r="C1011" s="2" t="s">
        <v>1630</v>
      </c>
      <c r="D1011" s="91"/>
      <c r="E1011" s="91"/>
      <c r="F1011" s="92"/>
      <c r="G1011" s="92"/>
    </row>
    <row r="1012" spans="1:7" ht="24" x14ac:dyDescent="0.2">
      <c r="A1012" s="17" t="s">
        <v>1657</v>
      </c>
      <c r="B1012" s="18" t="s">
        <v>1632</v>
      </c>
      <c r="C1012" s="19">
        <v>6</v>
      </c>
      <c r="D1012" s="91" t="s">
        <v>119</v>
      </c>
      <c r="E1012" s="91">
        <v>5</v>
      </c>
      <c r="F1012" s="92">
        <v>35728</v>
      </c>
      <c r="G1012" s="92">
        <v>178640</v>
      </c>
    </row>
    <row r="1013" spans="1:7" ht="24" x14ac:dyDescent="0.2">
      <c r="A1013" s="17" t="s">
        <v>1658</v>
      </c>
      <c r="B1013" s="18" t="s">
        <v>1632</v>
      </c>
      <c r="C1013" s="19">
        <v>8</v>
      </c>
      <c r="D1013" s="91" t="s">
        <v>119</v>
      </c>
      <c r="E1013" s="91">
        <v>2</v>
      </c>
      <c r="F1013" s="92">
        <v>38976</v>
      </c>
      <c r="G1013" s="92">
        <v>77952</v>
      </c>
    </row>
    <row r="1014" spans="1:7" ht="24" x14ac:dyDescent="0.2">
      <c r="A1014" s="17" t="s">
        <v>1659</v>
      </c>
      <c r="B1014" s="18" t="s">
        <v>1632</v>
      </c>
      <c r="C1014" s="19">
        <v>9</v>
      </c>
      <c r="D1014" s="91" t="s">
        <v>119</v>
      </c>
      <c r="E1014" s="91">
        <v>1</v>
      </c>
      <c r="F1014" s="92">
        <v>43268</v>
      </c>
      <c r="G1014" s="92">
        <v>43268</v>
      </c>
    </row>
    <row r="1015" spans="1:7" ht="24" x14ac:dyDescent="0.2">
      <c r="A1015" s="17" t="s">
        <v>1660</v>
      </c>
      <c r="B1015" s="18" t="s">
        <v>1632</v>
      </c>
      <c r="C1015" s="19">
        <v>10</v>
      </c>
      <c r="D1015" s="91" t="s">
        <v>119</v>
      </c>
      <c r="E1015" s="91">
        <v>1</v>
      </c>
      <c r="F1015" s="92">
        <v>57420</v>
      </c>
      <c r="G1015" s="92">
        <v>57420</v>
      </c>
    </row>
    <row r="1016" spans="1:7" ht="24" x14ac:dyDescent="0.2">
      <c r="A1016" s="17" t="s">
        <v>1661</v>
      </c>
      <c r="B1016" s="18" t="s">
        <v>1632</v>
      </c>
      <c r="C1016" s="19">
        <v>11</v>
      </c>
      <c r="D1016" s="91" t="s">
        <v>119</v>
      </c>
      <c r="E1016" s="91">
        <v>2</v>
      </c>
      <c r="F1016" s="92">
        <v>70180</v>
      </c>
      <c r="G1016" s="92">
        <v>140360</v>
      </c>
    </row>
    <row r="1017" spans="1:7" ht="24" x14ac:dyDescent="0.2">
      <c r="A1017" s="17" t="s">
        <v>1662</v>
      </c>
      <c r="B1017" s="18" t="s">
        <v>1632</v>
      </c>
      <c r="C1017" s="19">
        <v>12</v>
      </c>
      <c r="D1017" s="91" t="s">
        <v>119</v>
      </c>
      <c r="E1017" s="91">
        <v>3</v>
      </c>
      <c r="F1017" s="92">
        <v>76792</v>
      </c>
      <c r="G1017" s="92">
        <v>230376</v>
      </c>
    </row>
    <row r="1018" spans="1:7" ht="24" x14ac:dyDescent="0.2">
      <c r="A1018" s="17" t="s">
        <v>1663</v>
      </c>
      <c r="B1018" s="18" t="s">
        <v>1632</v>
      </c>
      <c r="C1018" s="19">
        <v>14</v>
      </c>
      <c r="D1018" s="91" t="s">
        <v>119</v>
      </c>
      <c r="E1018" s="91"/>
      <c r="F1018" s="92">
        <v>90944</v>
      </c>
      <c r="G1018" s="92"/>
    </row>
    <row r="1019" spans="1:7" ht="24" x14ac:dyDescent="0.2">
      <c r="A1019" s="17" t="s">
        <v>1664</v>
      </c>
      <c r="B1019" s="18" t="s">
        <v>1632</v>
      </c>
      <c r="C1019" s="19">
        <v>18</v>
      </c>
      <c r="D1019" s="91" t="s">
        <v>119</v>
      </c>
      <c r="E1019" s="91">
        <v>5</v>
      </c>
      <c r="F1019" s="92">
        <v>104748</v>
      </c>
      <c r="G1019" s="92">
        <v>523740</v>
      </c>
    </row>
    <row r="1020" spans="1:7" x14ac:dyDescent="0.2">
      <c r="A1020" s="75"/>
      <c r="B1020" s="76" t="s">
        <v>1665</v>
      </c>
      <c r="C1020" s="2" t="s">
        <v>1630</v>
      </c>
      <c r="D1020" s="91"/>
      <c r="E1020" s="91"/>
      <c r="F1020" s="92"/>
      <c r="G1020" s="92"/>
    </row>
    <row r="1021" spans="1:7" ht="24" x14ac:dyDescent="0.2">
      <c r="A1021" s="17" t="s">
        <v>1666</v>
      </c>
      <c r="B1021" s="18" t="s">
        <v>1632</v>
      </c>
      <c r="C1021" s="19">
        <v>18</v>
      </c>
      <c r="D1021" s="91" t="s">
        <v>1555</v>
      </c>
      <c r="E1021" s="91">
        <v>1</v>
      </c>
      <c r="F1021" s="92">
        <v>216920</v>
      </c>
      <c r="G1021" s="92">
        <v>216920</v>
      </c>
    </row>
    <row r="1022" spans="1:7" x14ac:dyDescent="0.2">
      <c r="A1022" s="75"/>
      <c r="B1022" s="76" t="s">
        <v>1667</v>
      </c>
      <c r="C1022" s="2" t="s">
        <v>1630</v>
      </c>
      <c r="D1022" s="91"/>
      <c r="E1022" s="91"/>
      <c r="F1022" s="92"/>
      <c r="G1022" s="92"/>
    </row>
    <row r="1023" spans="1:7" ht="24" x14ac:dyDescent="0.2">
      <c r="A1023" s="17" t="s">
        <v>1668</v>
      </c>
      <c r="B1023" s="18" t="s">
        <v>1632</v>
      </c>
      <c r="C1023" s="19">
        <v>8</v>
      </c>
      <c r="D1023" s="91" t="s">
        <v>1555</v>
      </c>
      <c r="E1023" s="91">
        <v>10</v>
      </c>
      <c r="F1023" s="92">
        <v>51156</v>
      </c>
      <c r="G1023" s="92">
        <v>511560</v>
      </c>
    </row>
    <row r="1024" spans="1:7" ht="24" x14ac:dyDescent="0.2">
      <c r="A1024" s="17" t="s">
        <v>1669</v>
      </c>
      <c r="B1024" s="18" t="s">
        <v>1632</v>
      </c>
      <c r="C1024" s="19">
        <v>9</v>
      </c>
      <c r="D1024" s="91" t="s">
        <v>1555</v>
      </c>
      <c r="E1024" s="91">
        <v>1</v>
      </c>
      <c r="F1024" s="92">
        <v>57768</v>
      </c>
      <c r="G1024" s="92">
        <v>57768</v>
      </c>
    </row>
    <row r="1025" spans="1:7" ht="24" x14ac:dyDescent="0.2">
      <c r="A1025" s="17" t="s">
        <v>1670</v>
      </c>
      <c r="B1025" s="18" t="s">
        <v>1632</v>
      </c>
      <c r="C1025" s="19">
        <v>10</v>
      </c>
      <c r="D1025" s="91" t="s">
        <v>1555</v>
      </c>
      <c r="E1025" s="91">
        <v>4</v>
      </c>
      <c r="F1025" s="92">
        <v>64380</v>
      </c>
      <c r="G1025" s="92">
        <v>257520</v>
      </c>
    </row>
    <row r="1026" spans="1:7" ht="24" x14ac:dyDescent="0.2">
      <c r="A1026" s="17" t="s">
        <v>1671</v>
      </c>
      <c r="B1026" s="18" t="s">
        <v>1632</v>
      </c>
      <c r="C1026" s="19">
        <v>11</v>
      </c>
      <c r="D1026" s="91" t="s">
        <v>1555</v>
      </c>
      <c r="E1026" s="91">
        <v>3</v>
      </c>
      <c r="F1026" s="92">
        <v>70760</v>
      </c>
      <c r="G1026" s="92">
        <v>212280</v>
      </c>
    </row>
    <row r="1027" spans="1:7" ht="24" x14ac:dyDescent="0.2">
      <c r="A1027" s="17" t="s">
        <v>1672</v>
      </c>
      <c r="B1027" s="18" t="s">
        <v>1632</v>
      </c>
      <c r="C1027" s="19">
        <v>12</v>
      </c>
      <c r="D1027" s="91" t="s">
        <v>1555</v>
      </c>
      <c r="E1027" s="91">
        <v>5</v>
      </c>
      <c r="F1027" s="92">
        <v>82708</v>
      </c>
      <c r="G1027" s="92">
        <v>413540</v>
      </c>
    </row>
    <row r="1028" spans="1:7" ht="24" x14ac:dyDescent="0.2">
      <c r="A1028" s="17" t="s">
        <v>1673</v>
      </c>
      <c r="B1028" s="18" t="s">
        <v>1632</v>
      </c>
      <c r="C1028" s="19">
        <v>14</v>
      </c>
      <c r="D1028" s="91" t="s">
        <v>1555</v>
      </c>
      <c r="E1028" s="91">
        <v>2</v>
      </c>
      <c r="F1028" s="92">
        <v>99760</v>
      </c>
      <c r="G1028" s="92">
        <v>199520</v>
      </c>
    </row>
    <row r="1029" spans="1:7" ht="24" x14ac:dyDescent="0.2">
      <c r="A1029" s="17" t="s">
        <v>1674</v>
      </c>
      <c r="B1029" s="18" t="s">
        <v>1632</v>
      </c>
      <c r="C1029" s="19">
        <v>16</v>
      </c>
      <c r="D1029" s="91" t="s">
        <v>119</v>
      </c>
      <c r="E1029" s="91">
        <v>3</v>
      </c>
      <c r="F1029" s="92">
        <v>113796</v>
      </c>
      <c r="G1029" s="92">
        <v>341388</v>
      </c>
    </row>
    <row r="1030" spans="1:7" ht="24" x14ac:dyDescent="0.2">
      <c r="A1030" s="17" t="s">
        <v>1675</v>
      </c>
      <c r="B1030" s="18" t="s">
        <v>1632</v>
      </c>
      <c r="C1030" s="19">
        <v>18</v>
      </c>
      <c r="D1030" s="91" t="s">
        <v>119</v>
      </c>
      <c r="E1030" s="91">
        <v>1</v>
      </c>
      <c r="F1030" s="92">
        <v>119828</v>
      </c>
      <c r="G1030" s="92">
        <v>119828</v>
      </c>
    </row>
    <row r="1031" spans="1:7" x14ac:dyDescent="0.2">
      <c r="A1031" s="75"/>
      <c r="B1031" s="76" t="s">
        <v>1676</v>
      </c>
      <c r="C1031" s="2" t="s">
        <v>1630</v>
      </c>
      <c r="D1031" s="91"/>
      <c r="E1031" s="91"/>
      <c r="F1031" s="92"/>
      <c r="G1031" s="92"/>
    </row>
    <row r="1032" spans="1:7" ht="24" x14ac:dyDescent="0.2">
      <c r="A1032" s="17" t="s">
        <v>1677</v>
      </c>
      <c r="B1032" s="18" t="s">
        <v>1632</v>
      </c>
      <c r="C1032" s="19">
        <v>4</v>
      </c>
      <c r="D1032" s="91" t="s">
        <v>1555</v>
      </c>
      <c r="E1032" s="91">
        <v>6</v>
      </c>
      <c r="F1032" s="92">
        <v>10208</v>
      </c>
      <c r="G1032" s="92">
        <v>61248</v>
      </c>
    </row>
    <row r="1033" spans="1:7" ht="24" x14ac:dyDescent="0.2">
      <c r="A1033" s="17" t="s">
        <v>1678</v>
      </c>
      <c r="B1033" s="18" t="s">
        <v>1632</v>
      </c>
      <c r="C1033" s="19">
        <v>6</v>
      </c>
      <c r="D1033" s="91" t="s">
        <v>1555</v>
      </c>
      <c r="E1033" s="91">
        <v>36</v>
      </c>
      <c r="F1033" s="92">
        <v>15312</v>
      </c>
      <c r="G1033" s="92">
        <v>551232</v>
      </c>
    </row>
    <row r="1034" spans="1:7" ht="24" x14ac:dyDescent="0.2">
      <c r="A1034" s="17" t="s">
        <v>1679</v>
      </c>
      <c r="B1034" s="18" t="s">
        <v>1632</v>
      </c>
      <c r="C1034" s="19">
        <v>8</v>
      </c>
      <c r="D1034" s="91" t="s">
        <v>1555</v>
      </c>
      <c r="E1034" s="91">
        <v>22</v>
      </c>
      <c r="F1034" s="92">
        <v>20416</v>
      </c>
      <c r="G1034" s="92">
        <v>449152</v>
      </c>
    </row>
    <row r="1035" spans="1:7" ht="24" x14ac:dyDescent="0.2">
      <c r="A1035" s="17" t="s">
        <v>1680</v>
      </c>
      <c r="B1035" s="18" t="s">
        <v>1632</v>
      </c>
      <c r="C1035" s="19">
        <v>9</v>
      </c>
      <c r="D1035" s="91" t="s">
        <v>1555</v>
      </c>
      <c r="E1035" s="91">
        <v>10</v>
      </c>
      <c r="F1035" s="92">
        <v>22852</v>
      </c>
      <c r="G1035" s="92">
        <v>228520</v>
      </c>
    </row>
    <row r="1036" spans="1:7" ht="24" x14ac:dyDescent="0.2">
      <c r="A1036" s="17" t="s">
        <v>1681</v>
      </c>
      <c r="B1036" s="18" t="s">
        <v>1632</v>
      </c>
      <c r="C1036" s="19">
        <v>10</v>
      </c>
      <c r="D1036" s="91" t="s">
        <v>1555</v>
      </c>
      <c r="E1036" s="91">
        <v>24</v>
      </c>
      <c r="F1036" s="92">
        <v>25520</v>
      </c>
      <c r="G1036" s="92">
        <v>612480</v>
      </c>
    </row>
    <row r="1037" spans="1:7" ht="24" x14ac:dyDescent="0.2">
      <c r="A1037" s="17" t="s">
        <v>1682</v>
      </c>
      <c r="B1037" s="18" t="s">
        <v>1632</v>
      </c>
      <c r="C1037" s="19">
        <v>11</v>
      </c>
      <c r="D1037" s="91" t="s">
        <v>1555</v>
      </c>
      <c r="E1037" s="91">
        <v>14</v>
      </c>
      <c r="F1037" s="92">
        <v>28072</v>
      </c>
      <c r="G1037" s="92">
        <v>393008</v>
      </c>
    </row>
    <row r="1038" spans="1:7" ht="24" x14ac:dyDescent="0.2">
      <c r="A1038" s="17" t="s">
        <v>1683</v>
      </c>
      <c r="B1038" s="18" t="s">
        <v>1632</v>
      </c>
      <c r="C1038" s="19">
        <v>12</v>
      </c>
      <c r="D1038" s="91" t="s">
        <v>1555</v>
      </c>
      <c r="E1038" s="91">
        <v>8</v>
      </c>
      <c r="F1038" s="92">
        <v>34336</v>
      </c>
      <c r="G1038" s="92">
        <v>274688</v>
      </c>
    </row>
    <row r="1039" spans="1:7" ht="24" x14ac:dyDescent="0.2">
      <c r="A1039" s="17" t="s">
        <v>1684</v>
      </c>
      <c r="B1039" s="18" t="s">
        <v>1632</v>
      </c>
      <c r="C1039" s="19">
        <v>14</v>
      </c>
      <c r="D1039" s="91" t="s">
        <v>1555</v>
      </c>
      <c r="E1039" s="91">
        <v>4</v>
      </c>
      <c r="F1039" s="92">
        <v>40252</v>
      </c>
      <c r="G1039" s="92">
        <v>161008</v>
      </c>
    </row>
    <row r="1040" spans="1:7" ht="24" x14ac:dyDescent="0.2">
      <c r="A1040" s="17" t="s">
        <v>1685</v>
      </c>
      <c r="B1040" s="18" t="s">
        <v>1632</v>
      </c>
      <c r="C1040" s="19">
        <v>16</v>
      </c>
      <c r="D1040" s="91" t="s">
        <v>1555</v>
      </c>
      <c r="E1040" s="91">
        <v>4</v>
      </c>
      <c r="F1040" s="92">
        <v>42572</v>
      </c>
      <c r="G1040" s="92">
        <v>170288</v>
      </c>
    </row>
    <row r="1041" spans="1:7" ht="24" x14ac:dyDescent="0.2">
      <c r="A1041" s="17" t="s">
        <v>1686</v>
      </c>
      <c r="B1041" s="18" t="s">
        <v>1632</v>
      </c>
      <c r="C1041" s="19">
        <v>18</v>
      </c>
      <c r="D1041" s="91" t="s">
        <v>1555</v>
      </c>
      <c r="E1041" s="91">
        <v>12</v>
      </c>
      <c r="F1041" s="92">
        <v>44892</v>
      </c>
      <c r="G1041" s="92">
        <v>538704</v>
      </c>
    </row>
    <row r="1042" spans="1:7" x14ac:dyDescent="0.2">
      <c r="A1042" s="75"/>
      <c r="B1042" s="76" t="s">
        <v>1687</v>
      </c>
      <c r="C1042" s="2" t="s">
        <v>1630</v>
      </c>
      <c r="D1042" s="91"/>
      <c r="E1042" s="91"/>
      <c r="F1042" s="92"/>
      <c r="G1042" s="92"/>
    </row>
    <row r="1043" spans="1:7" ht="24" x14ac:dyDescent="0.2">
      <c r="A1043" s="17" t="s">
        <v>1688</v>
      </c>
      <c r="B1043" s="18" t="s">
        <v>1632</v>
      </c>
      <c r="C1043" s="19">
        <v>6</v>
      </c>
      <c r="D1043" s="91" t="s">
        <v>1555</v>
      </c>
      <c r="E1043" s="91">
        <v>17</v>
      </c>
      <c r="F1043" s="92">
        <v>8816</v>
      </c>
      <c r="G1043" s="92">
        <v>149872</v>
      </c>
    </row>
    <row r="1044" spans="1:7" ht="24" x14ac:dyDescent="0.2">
      <c r="A1044" s="17" t="s">
        <v>1689</v>
      </c>
      <c r="B1044" s="18" t="s">
        <v>1632</v>
      </c>
      <c r="C1044" s="19">
        <v>8</v>
      </c>
      <c r="D1044" s="91" t="s">
        <v>1555</v>
      </c>
      <c r="E1044" s="91">
        <v>11</v>
      </c>
      <c r="F1044" s="92">
        <v>11484</v>
      </c>
      <c r="G1044" s="92">
        <v>126324</v>
      </c>
    </row>
    <row r="1045" spans="1:7" ht="24" x14ac:dyDescent="0.2">
      <c r="A1045" s="17" t="s">
        <v>1690</v>
      </c>
      <c r="B1045" s="18" t="s">
        <v>1632</v>
      </c>
      <c r="C1045" s="19">
        <v>10</v>
      </c>
      <c r="D1045" s="91" t="s">
        <v>1555</v>
      </c>
      <c r="E1045" s="91">
        <v>4</v>
      </c>
      <c r="F1045" s="92">
        <v>16124</v>
      </c>
      <c r="G1045" s="92">
        <v>64496</v>
      </c>
    </row>
    <row r="1046" spans="1:7" ht="24" x14ac:dyDescent="0.2">
      <c r="A1046" s="17" t="s">
        <v>1691</v>
      </c>
      <c r="B1046" s="18" t="s">
        <v>1632</v>
      </c>
      <c r="C1046" s="19">
        <v>12</v>
      </c>
      <c r="D1046" s="91" t="s">
        <v>1555</v>
      </c>
      <c r="E1046" s="91">
        <v>1</v>
      </c>
      <c r="F1046" s="92">
        <v>22504</v>
      </c>
      <c r="G1046" s="92">
        <v>22504</v>
      </c>
    </row>
    <row r="1047" spans="1:7" ht="24" x14ac:dyDescent="0.2">
      <c r="A1047" s="17" t="s">
        <v>1692</v>
      </c>
      <c r="B1047" s="18" t="s">
        <v>1632</v>
      </c>
      <c r="C1047" s="19">
        <v>16</v>
      </c>
      <c r="D1047" s="91" t="s">
        <v>1555</v>
      </c>
      <c r="E1047" s="91">
        <v>1</v>
      </c>
      <c r="F1047" s="92">
        <v>28072</v>
      </c>
      <c r="G1047" s="92">
        <v>28072</v>
      </c>
    </row>
    <row r="1048" spans="1:7" x14ac:dyDescent="0.2">
      <c r="A1048" s="75"/>
      <c r="B1048" s="76" t="s">
        <v>1693</v>
      </c>
      <c r="C1048" s="2" t="s">
        <v>1630</v>
      </c>
      <c r="D1048" s="91"/>
      <c r="E1048" s="91"/>
      <c r="F1048" s="92"/>
      <c r="G1048" s="92"/>
    </row>
    <row r="1049" spans="1:7" ht="24" x14ac:dyDescent="0.2">
      <c r="A1049" s="17" t="s">
        <v>1694</v>
      </c>
      <c r="B1049" s="18" t="s">
        <v>1632</v>
      </c>
      <c r="C1049" s="19">
        <v>6</v>
      </c>
      <c r="D1049" s="91" t="s">
        <v>1555</v>
      </c>
      <c r="E1049" s="91">
        <v>13</v>
      </c>
      <c r="F1049" s="92">
        <v>95004</v>
      </c>
      <c r="G1049" s="92">
        <v>1235052</v>
      </c>
    </row>
    <row r="1050" spans="1:7" ht="24" x14ac:dyDescent="0.2">
      <c r="A1050" s="17" t="s">
        <v>1695</v>
      </c>
      <c r="B1050" s="18" t="s">
        <v>1632</v>
      </c>
      <c r="C1050" s="19">
        <v>8</v>
      </c>
      <c r="D1050" s="91" t="s">
        <v>1555</v>
      </c>
      <c r="E1050" s="91">
        <v>18</v>
      </c>
      <c r="F1050" s="92">
        <v>122728</v>
      </c>
      <c r="G1050" s="92">
        <v>2209104</v>
      </c>
    </row>
    <row r="1051" spans="1:7" ht="24" x14ac:dyDescent="0.2">
      <c r="A1051" s="17" t="s">
        <v>1696</v>
      </c>
      <c r="B1051" s="18" t="s">
        <v>1632</v>
      </c>
      <c r="C1051" s="19">
        <v>10</v>
      </c>
      <c r="D1051" s="91" t="s">
        <v>1555</v>
      </c>
      <c r="E1051" s="91">
        <v>5</v>
      </c>
      <c r="F1051" s="92">
        <v>157064</v>
      </c>
      <c r="G1051" s="92">
        <v>785320</v>
      </c>
    </row>
    <row r="1052" spans="1:7" x14ac:dyDescent="0.2">
      <c r="A1052" s="75"/>
      <c r="B1052" s="76" t="s">
        <v>1697</v>
      </c>
      <c r="C1052" s="2" t="s">
        <v>1630</v>
      </c>
      <c r="D1052" s="91"/>
      <c r="E1052" s="91"/>
      <c r="F1052" s="92"/>
      <c r="G1052" s="92"/>
    </row>
    <row r="1053" spans="1:7" ht="24" x14ac:dyDescent="0.2">
      <c r="A1053" s="75"/>
      <c r="B1053" s="76" t="s">
        <v>1698</v>
      </c>
      <c r="C1053" s="19"/>
      <c r="D1053" s="91"/>
      <c r="E1053" s="91"/>
      <c r="F1053" s="92"/>
      <c r="G1053" s="92"/>
    </row>
    <row r="1054" spans="1:7" ht="24" x14ac:dyDescent="0.2">
      <c r="A1054" s="17" t="s">
        <v>1699</v>
      </c>
      <c r="B1054" s="18" t="s">
        <v>1632</v>
      </c>
      <c r="C1054" s="19">
        <v>12</v>
      </c>
      <c r="D1054" s="91" t="s">
        <v>119</v>
      </c>
      <c r="E1054" s="91">
        <v>1</v>
      </c>
      <c r="F1054" s="92">
        <v>227824</v>
      </c>
      <c r="G1054" s="92">
        <v>227824</v>
      </c>
    </row>
    <row r="1055" spans="1:7" ht="24" x14ac:dyDescent="0.2">
      <c r="A1055" s="17" t="s">
        <v>1700</v>
      </c>
      <c r="B1055" s="18" t="s">
        <v>1632</v>
      </c>
      <c r="C1055" s="19">
        <v>14</v>
      </c>
      <c r="D1055" s="91" t="s">
        <v>119</v>
      </c>
      <c r="E1055" s="91">
        <v>1</v>
      </c>
      <c r="F1055" s="92">
        <v>361108</v>
      </c>
      <c r="G1055" s="92">
        <v>361108</v>
      </c>
    </row>
    <row r="1056" spans="1:7" ht="24" x14ac:dyDescent="0.2">
      <c r="A1056" s="17" t="s">
        <v>1701</v>
      </c>
      <c r="B1056" s="18" t="s">
        <v>1632</v>
      </c>
      <c r="C1056" s="19">
        <v>16</v>
      </c>
      <c r="D1056" s="91" t="s">
        <v>119</v>
      </c>
      <c r="E1056" s="91">
        <v>2</v>
      </c>
      <c r="F1056" s="92">
        <v>284432</v>
      </c>
      <c r="G1056" s="92">
        <v>568864</v>
      </c>
    </row>
    <row r="1057" spans="1:7" ht="24" x14ac:dyDescent="0.2">
      <c r="A1057" s="17" t="s">
        <v>1702</v>
      </c>
      <c r="B1057" s="18" t="s">
        <v>1632</v>
      </c>
      <c r="C1057" s="19">
        <v>18</v>
      </c>
      <c r="D1057" s="91" t="s">
        <v>119</v>
      </c>
      <c r="E1057" s="91">
        <v>4</v>
      </c>
      <c r="F1057" s="92">
        <v>299396</v>
      </c>
      <c r="G1057" s="92">
        <v>1197584</v>
      </c>
    </row>
    <row r="1058" spans="1:7" ht="24" x14ac:dyDescent="0.2">
      <c r="A1058" s="17" t="s">
        <v>1703</v>
      </c>
      <c r="B1058" s="77" t="s">
        <v>1704</v>
      </c>
      <c r="C1058" s="19" t="s">
        <v>1705</v>
      </c>
      <c r="D1058" s="91" t="s">
        <v>134</v>
      </c>
      <c r="E1058" s="91">
        <v>18</v>
      </c>
      <c r="F1058" s="92">
        <v>88160</v>
      </c>
      <c r="G1058" s="92">
        <v>1586880</v>
      </c>
    </row>
    <row r="1059" spans="1:7" x14ac:dyDescent="0.2">
      <c r="A1059" s="17"/>
      <c r="B1059" s="76" t="s">
        <v>1706</v>
      </c>
      <c r="C1059" s="19"/>
      <c r="D1059" s="91"/>
      <c r="E1059" s="91"/>
      <c r="F1059" s="92"/>
      <c r="G1059" s="92"/>
    </row>
    <row r="1060" spans="1:7" x14ac:dyDescent="0.2">
      <c r="A1060" s="17"/>
      <c r="B1060" s="76" t="s">
        <v>1707</v>
      </c>
      <c r="C1060" s="19"/>
      <c r="D1060" s="91"/>
      <c r="E1060" s="91"/>
      <c r="F1060" s="92"/>
      <c r="G1060" s="92"/>
    </row>
    <row r="1061" spans="1:7" ht="24" x14ac:dyDescent="0.2">
      <c r="A1061" s="17" t="s">
        <v>1708</v>
      </c>
      <c r="B1061" s="18" t="s">
        <v>1709</v>
      </c>
      <c r="C1061" s="19"/>
      <c r="D1061" s="91" t="s">
        <v>163</v>
      </c>
      <c r="E1061" s="91">
        <v>42</v>
      </c>
      <c r="F1061" s="92">
        <v>41180</v>
      </c>
      <c r="G1061" s="92">
        <v>1729560</v>
      </c>
    </row>
    <row r="1062" spans="1:7" ht="24" x14ac:dyDescent="0.2">
      <c r="A1062" s="17" t="s">
        <v>1710</v>
      </c>
      <c r="B1062" s="18" t="s">
        <v>1711</v>
      </c>
      <c r="C1062" s="19"/>
      <c r="D1062" s="91" t="s">
        <v>163</v>
      </c>
      <c r="E1062" s="91">
        <v>12</v>
      </c>
      <c r="F1062" s="92">
        <v>35032</v>
      </c>
      <c r="G1062" s="92">
        <v>420384</v>
      </c>
    </row>
    <row r="1063" spans="1:7" ht="24" x14ac:dyDescent="0.2">
      <c r="A1063" s="17" t="s">
        <v>1712</v>
      </c>
      <c r="B1063" s="18" t="s">
        <v>1713</v>
      </c>
      <c r="C1063" s="19"/>
      <c r="D1063" s="91" t="s">
        <v>163</v>
      </c>
      <c r="E1063" s="91">
        <v>3</v>
      </c>
      <c r="F1063" s="92">
        <v>28536</v>
      </c>
      <c r="G1063" s="92">
        <v>85608</v>
      </c>
    </row>
    <row r="1064" spans="1:7" x14ac:dyDescent="0.2">
      <c r="A1064" s="75"/>
      <c r="B1064" s="76" t="s">
        <v>1714</v>
      </c>
      <c r="C1064" s="2"/>
      <c r="D1064" s="91"/>
      <c r="E1064" s="91"/>
      <c r="F1064" s="92"/>
      <c r="G1064" s="92"/>
    </row>
    <row r="1065" spans="1:7" ht="24" x14ac:dyDescent="0.2">
      <c r="A1065" s="17" t="s">
        <v>1715</v>
      </c>
      <c r="B1065" s="18" t="s">
        <v>1716</v>
      </c>
      <c r="C1065" s="19"/>
      <c r="D1065" s="91" t="s">
        <v>1717</v>
      </c>
      <c r="E1065" s="91">
        <v>30</v>
      </c>
      <c r="F1065" s="92">
        <v>51852</v>
      </c>
      <c r="G1065" s="92">
        <v>1555560</v>
      </c>
    </row>
    <row r="1066" spans="1:7" ht="24" x14ac:dyDescent="0.2">
      <c r="A1066" s="17" t="s">
        <v>1718</v>
      </c>
      <c r="B1066" s="18" t="s">
        <v>1716</v>
      </c>
      <c r="C1066" s="19"/>
      <c r="D1066" s="91" t="s">
        <v>1717</v>
      </c>
      <c r="E1066" s="91">
        <v>36</v>
      </c>
      <c r="F1066" s="92">
        <v>40600</v>
      </c>
      <c r="G1066" s="92">
        <v>1461600</v>
      </c>
    </row>
    <row r="1067" spans="1:7" x14ac:dyDescent="0.2">
      <c r="A1067" s="6" t="s">
        <v>1719</v>
      </c>
      <c r="B1067" s="7" t="s">
        <v>1720</v>
      </c>
      <c r="C1067" s="8"/>
      <c r="D1067" s="88"/>
      <c r="E1067" s="88"/>
      <c r="F1067" s="89"/>
      <c r="G1067" s="90">
        <v>9851416</v>
      </c>
    </row>
    <row r="1068" spans="1:7" x14ac:dyDescent="0.2">
      <c r="A1068" s="75"/>
      <c r="B1068" s="76" t="s">
        <v>1721</v>
      </c>
      <c r="C1068" s="2"/>
      <c r="D1068" s="91"/>
      <c r="E1068" s="91"/>
      <c r="F1068" s="92"/>
      <c r="G1068" s="92"/>
    </row>
    <row r="1069" spans="1:7" ht="24" x14ac:dyDescent="0.2">
      <c r="A1069" s="17" t="s">
        <v>1722</v>
      </c>
      <c r="B1069" s="18" t="s">
        <v>1723</v>
      </c>
      <c r="C1069" s="19"/>
      <c r="D1069" s="91" t="s">
        <v>119</v>
      </c>
      <c r="E1069" s="91">
        <v>13</v>
      </c>
      <c r="F1069" s="92">
        <v>148596</v>
      </c>
      <c r="G1069" s="92">
        <v>1931748</v>
      </c>
    </row>
    <row r="1070" spans="1:7" ht="24" x14ac:dyDescent="0.2">
      <c r="A1070" s="17" t="s">
        <v>1724</v>
      </c>
      <c r="B1070" s="18" t="s">
        <v>1725</v>
      </c>
      <c r="C1070" s="19"/>
      <c r="D1070" s="91" t="s">
        <v>119</v>
      </c>
      <c r="E1070" s="91">
        <v>5</v>
      </c>
      <c r="F1070" s="92">
        <v>148596</v>
      </c>
      <c r="G1070" s="92">
        <v>742980</v>
      </c>
    </row>
    <row r="1071" spans="1:7" ht="24" x14ac:dyDescent="0.2">
      <c r="A1071" s="17" t="s">
        <v>1726</v>
      </c>
      <c r="B1071" s="18" t="s">
        <v>1727</v>
      </c>
      <c r="C1071" s="19"/>
      <c r="D1071" s="91" t="s">
        <v>119</v>
      </c>
      <c r="E1071" s="91">
        <v>1</v>
      </c>
      <c r="F1071" s="92">
        <v>148596</v>
      </c>
      <c r="G1071" s="92">
        <v>148596</v>
      </c>
    </row>
    <row r="1072" spans="1:7" ht="24" x14ac:dyDescent="0.2">
      <c r="A1072" s="17"/>
      <c r="B1072" s="76" t="s">
        <v>1728</v>
      </c>
      <c r="C1072" s="19"/>
      <c r="D1072" s="91"/>
      <c r="E1072" s="91"/>
      <c r="F1072" s="92"/>
      <c r="G1072" s="92"/>
    </row>
    <row r="1073" spans="1:7" ht="24" x14ac:dyDescent="0.2">
      <c r="A1073" s="17" t="s">
        <v>1729</v>
      </c>
      <c r="B1073" s="18" t="s">
        <v>1730</v>
      </c>
      <c r="C1073" s="19"/>
      <c r="D1073" s="91" t="s">
        <v>1473</v>
      </c>
      <c r="E1073" s="91">
        <v>8</v>
      </c>
      <c r="F1073" s="92">
        <v>107416</v>
      </c>
      <c r="G1073" s="92">
        <v>859328</v>
      </c>
    </row>
    <row r="1074" spans="1:7" ht="24" x14ac:dyDescent="0.2">
      <c r="A1074" s="17" t="s">
        <v>1731</v>
      </c>
      <c r="B1074" s="18" t="s">
        <v>1732</v>
      </c>
      <c r="C1074" s="19"/>
      <c r="D1074" s="91" t="s">
        <v>1473</v>
      </c>
      <c r="E1074" s="91">
        <v>3</v>
      </c>
      <c r="F1074" s="92">
        <v>30972</v>
      </c>
      <c r="G1074" s="92">
        <v>92916</v>
      </c>
    </row>
    <row r="1075" spans="1:7" ht="24" x14ac:dyDescent="0.2">
      <c r="A1075" s="17" t="s">
        <v>1733</v>
      </c>
      <c r="B1075" s="18" t="s">
        <v>1734</v>
      </c>
      <c r="C1075" s="19"/>
      <c r="D1075" s="91" t="s">
        <v>1473</v>
      </c>
      <c r="E1075" s="91">
        <v>8</v>
      </c>
      <c r="F1075" s="92">
        <v>43964</v>
      </c>
      <c r="G1075" s="92">
        <v>351712</v>
      </c>
    </row>
    <row r="1076" spans="1:7" ht="24" x14ac:dyDescent="0.2">
      <c r="A1076" s="17" t="s">
        <v>1735</v>
      </c>
      <c r="B1076" s="18" t="s">
        <v>1736</v>
      </c>
      <c r="C1076" s="19"/>
      <c r="D1076" s="91" t="s">
        <v>1473</v>
      </c>
      <c r="E1076" s="91">
        <v>27</v>
      </c>
      <c r="F1076" s="92">
        <v>57768</v>
      </c>
      <c r="G1076" s="92">
        <v>1559736</v>
      </c>
    </row>
    <row r="1077" spans="1:7" ht="24" x14ac:dyDescent="0.2">
      <c r="A1077" s="17" t="s">
        <v>1737</v>
      </c>
      <c r="B1077" s="18" t="s">
        <v>1738</v>
      </c>
      <c r="C1077" s="19"/>
      <c r="D1077" s="91" t="s">
        <v>1473</v>
      </c>
      <c r="E1077" s="91">
        <v>4</v>
      </c>
      <c r="F1077" s="92">
        <v>126904</v>
      </c>
      <c r="G1077" s="92">
        <v>507616</v>
      </c>
    </row>
    <row r="1078" spans="1:7" ht="24" x14ac:dyDescent="0.2">
      <c r="A1078" s="17" t="s">
        <v>1739</v>
      </c>
      <c r="B1078" s="18" t="s">
        <v>1740</v>
      </c>
      <c r="C1078" s="19"/>
      <c r="D1078" s="91" t="s">
        <v>1473</v>
      </c>
      <c r="E1078" s="91">
        <v>3</v>
      </c>
      <c r="F1078" s="92">
        <v>152192</v>
      </c>
      <c r="G1078" s="92">
        <v>456576</v>
      </c>
    </row>
    <row r="1079" spans="1:7" ht="24" x14ac:dyDescent="0.2">
      <c r="A1079" s="17" t="s">
        <v>1741</v>
      </c>
      <c r="B1079" s="18" t="s">
        <v>1742</v>
      </c>
      <c r="C1079" s="19"/>
      <c r="D1079" s="91" t="s">
        <v>1473</v>
      </c>
      <c r="E1079" s="91">
        <v>72</v>
      </c>
      <c r="F1079" s="92">
        <v>31784</v>
      </c>
      <c r="G1079" s="92">
        <v>2288448</v>
      </c>
    </row>
    <row r="1080" spans="1:7" ht="24" x14ac:dyDescent="0.2">
      <c r="A1080" s="17" t="s">
        <v>1743</v>
      </c>
      <c r="B1080" s="18" t="s">
        <v>1744</v>
      </c>
      <c r="C1080" s="19"/>
      <c r="D1080" s="91" t="s">
        <v>1473</v>
      </c>
      <c r="E1080" s="91">
        <v>20</v>
      </c>
      <c r="F1080" s="92">
        <v>45588</v>
      </c>
      <c r="G1080" s="92">
        <v>911760</v>
      </c>
    </row>
    <row r="1081" spans="1:7" ht="24" x14ac:dyDescent="0.2">
      <c r="A1081" s="6" t="s">
        <v>1745</v>
      </c>
      <c r="B1081" s="7" t="s">
        <v>1746</v>
      </c>
      <c r="C1081" s="8" t="s">
        <v>1747</v>
      </c>
      <c r="D1081" s="88"/>
      <c r="E1081" s="88"/>
      <c r="F1081" s="89"/>
      <c r="G1081" s="90">
        <v>11005848</v>
      </c>
    </row>
    <row r="1082" spans="1:7" ht="24" x14ac:dyDescent="0.2">
      <c r="A1082" s="17" t="s">
        <v>1748</v>
      </c>
      <c r="B1082" s="18" t="s">
        <v>1749</v>
      </c>
      <c r="C1082" s="19"/>
      <c r="D1082" s="91" t="s">
        <v>119</v>
      </c>
      <c r="E1082" s="91">
        <v>1</v>
      </c>
      <c r="F1082" s="92">
        <v>4753564</v>
      </c>
      <c r="G1082" s="92">
        <v>4753564</v>
      </c>
    </row>
    <row r="1083" spans="1:7" ht="24" x14ac:dyDescent="0.2">
      <c r="A1083" s="17" t="s">
        <v>1750</v>
      </c>
      <c r="B1083" s="18" t="s">
        <v>1751</v>
      </c>
      <c r="C1083" s="19"/>
      <c r="D1083" s="91" t="s">
        <v>119</v>
      </c>
      <c r="E1083" s="91">
        <v>1</v>
      </c>
      <c r="F1083" s="92">
        <v>5505940</v>
      </c>
      <c r="G1083" s="92">
        <v>5505940</v>
      </c>
    </row>
    <row r="1084" spans="1:7" ht="24" x14ac:dyDescent="0.2">
      <c r="A1084" s="17" t="s">
        <v>1752</v>
      </c>
      <c r="B1084" s="18" t="s">
        <v>1753</v>
      </c>
      <c r="C1084" s="19"/>
      <c r="D1084" s="91" t="s">
        <v>1558</v>
      </c>
      <c r="E1084" s="91">
        <v>1</v>
      </c>
      <c r="F1084" s="92">
        <v>746344</v>
      </c>
      <c r="G1084" s="92">
        <v>746344</v>
      </c>
    </row>
    <row r="1085" spans="1:7" ht="24" x14ac:dyDescent="0.2">
      <c r="A1085" s="6" t="s">
        <v>1754</v>
      </c>
      <c r="B1085" s="7" t="s">
        <v>1755</v>
      </c>
      <c r="C1085" s="8" t="s">
        <v>1756</v>
      </c>
      <c r="D1085" s="88"/>
      <c r="E1085" s="88"/>
      <c r="F1085" s="89"/>
      <c r="G1085" s="90">
        <v>16553548</v>
      </c>
    </row>
    <row r="1086" spans="1:7" x14ac:dyDescent="0.2">
      <c r="A1086" s="17" t="s">
        <v>1315</v>
      </c>
      <c r="B1086" s="76" t="s">
        <v>1757</v>
      </c>
      <c r="C1086" s="19"/>
      <c r="D1086" s="91"/>
      <c r="E1086" s="91"/>
      <c r="F1086" s="92"/>
      <c r="G1086" s="92"/>
    </row>
    <row r="1087" spans="1:7" ht="24" x14ac:dyDescent="0.2">
      <c r="A1087" s="17"/>
      <c r="B1087" s="76" t="s">
        <v>1758</v>
      </c>
      <c r="C1087" s="19"/>
      <c r="D1087" s="91"/>
      <c r="E1087" s="91"/>
      <c r="F1087" s="92"/>
      <c r="G1087" s="92"/>
    </row>
    <row r="1088" spans="1:7" x14ac:dyDescent="0.2">
      <c r="A1088" s="17"/>
      <c r="B1088" s="76" t="s">
        <v>1759</v>
      </c>
      <c r="C1088" s="19"/>
      <c r="D1088" s="91"/>
      <c r="E1088" s="91"/>
      <c r="F1088" s="92"/>
      <c r="G1088" s="92"/>
    </row>
    <row r="1089" spans="1:7" ht="24" x14ac:dyDescent="0.2">
      <c r="A1089" s="17" t="s">
        <v>1760</v>
      </c>
      <c r="B1089" s="77" t="s">
        <v>1761</v>
      </c>
      <c r="C1089" s="19" t="s">
        <v>1762</v>
      </c>
      <c r="D1089" s="91" t="s">
        <v>119</v>
      </c>
      <c r="E1089" s="91">
        <v>4</v>
      </c>
      <c r="F1089" s="92">
        <v>1172760</v>
      </c>
      <c r="G1089" s="92">
        <v>4691040</v>
      </c>
    </row>
    <row r="1090" spans="1:7" ht="36" x14ac:dyDescent="0.2">
      <c r="A1090" s="17" t="s">
        <v>1763</v>
      </c>
      <c r="B1090" s="77" t="s">
        <v>1764</v>
      </c>
      <c r="C1090" s="19" t="s">
        <v>1765</v>
      </c>
      <c r="D1090" s="91" t="s">
        <v>119</v>
      </c>
      <c r="E1090" s="91">
        <v>4</v>
      </c>
      <c r="F1090" s="92">
        <v>41644</v>
      </c>
      <c r="G1090" s="92">
        <v>166576</v>
      </c>
    </row>
    <row r="1091" spans="1:7" ht="36" x14ac:dyDescent="0.2">
      <c r="A1091" s="17" t="s">
        <v>1766</v>
      </c>
      <c r="B1091" s="18" t="s">
        <v>1767</v>
      </c>
      <c r="C1091" s="19" t="s">
        <v>1768</v>
      </c>
      <c r="D1091" s="91" t="s">
        <v>119</v>
      </c>
      <c r="E1091" s="91">
        <v>1</v>
      </c>
      <c r="F1091" s="92">
        <v>145812</v>
      </c>
      <c r="G1091" s="92">
        <v>145812</v>
      </c>
    </row>
    <row r="1092" spans="1:7" ht="24" x14ac:dyDescent="0.2">
      <c r="A1092" s="17" t="s">
        <v>1769</v>
      </c>
      <c r="B1092" s="18" t="s">
        <v>1770</v>
      </c>
      <c r="C1092" s="19" t="s">
        <v>1771</v>
      </c>
      <c r="D1092" s="91" t="s">
        <v>1558</v>
      </c>
      <c r="E1092" s="91">
        <v>1</v>
      </c>
      <c r="F1092" s="92">
        <v>303456</v>
      </c>
      <c r="G1092" s="92">
        <v>303456</v>
      </c>
    </row>
    <row r="1093" spans="1:7" ht="24" x14ac:dyDescent="0.2">
      <c r="A1093" s="17"/>
      <c r="B1093" s="76" t="s">
        <v>1772</v>
      </c>
      <c r="C1093" s="19"/>
      <c r="D1093" s="91"/>
      <c r="E1093" s="91"/>
      <c r="F1093" s="92"/>
      <c r="G1093" s="92"/>
    </row>
    <row r="1094" spans="1:7" ht="48" x14ac:dyDescent="0.2">
      <c r="A1094" s="17" t="s">
        <v>1773</v>
      </c>
      <c r="B1094" s="18" t="s">
        <v>1774</v>
      </c>
      <c r="C1094" s="19" t="s">
        <v>1775</v>
      </c>
      <c r="D1094" s="91" t="s">
        <v>119</v>
      </c>
      <c r="E1094" s="91">
        <v>1</v>
      </c>
      <c r="F1094" s="92">
        <v>7827912</v>
      </c>
      <c r="G1094" s="92">
        <v>7827912</v>
      </c>
    </row>
    <row r="1095" spans="1:7" x14ac:dyDescent="0.2">
      <c r="A1095" s="17"/>
      <c r="B1095" s="76" t="s">
        <v>1776</v>
      </c>
      <c r="C1095" s="19"/>
      <c r="D1095" s="91"/>
      <c r="E1095" s="91"/>
      <c r="F1095" s="92"/>
      <c r="G1095" s="92"/>
    </row>
    <row r="1096" spans="1:7" ht="24" x14ac:dyDescent="0.2">
      <c r="A1096" s="17" t="s">
        <v>1777</v>
      </c>
      <c r="B1096" s="18" t="s">
        <v>1778</v>
      </c>
      <c r="C1096" s="19"/>
      <c r="D1096" s="91" t="s">
        <v>163</v>
      </c>
      <c r="E1096" s="91">
        <v>368</v>
      </c>
      <c r="F1096" s="92">
        <v>3132</v>
      </c>
      <c r="G1096" s="92">
        <v>1152576</v>
      </c>
    </row>
    <row r="1097" spans="1:7" x14ac:dyDescent="0.2">
      <c r="A1097" s="17"/>
      <c r="B1097" s="76" t="s">
        <v>1779</v>
      </c>
      <c r="C1097" s="19"/>
      <c r="D1097" s="91"/>
      <c r="E1097" s="91"/>
      <c r="F1097" s="92"/>
      <c r="G1097" s="92"/>
    </row>
    <row r="1098" spans="1:7" ht="24" x14ac:dyDescent="0.2">
      <c r="A1098" s="17" t="s">
        <v>1780</v>
      </c>
      <c r="B1098" s="18" t="s">
        <v>1781</v>
      </c>
      <c r="C1098" s="19"/>
      <c r="D1098" s="91" t="s">
        <v>1473</v>
      </c>
      <c r="E1098" s="91">
        <v>4</v>
      </c>
      <c r="F1098" s="92">
        <v>227592</v>
      </c>
      <c r="G1098" s="92">
        <v>910368</v>
      </c>
    </row>
    <row r="1099" spans="1:7" ht="24" x14ac:dyDescent="0.2">
      <c r="A1099" s="17" t="s">
        <v>1782</v>
      </c>
      <c r="B1099" s="18" t="s">
        <v>1783</v>
      </c>
      <c r="C1099" s="19"/>
      <c r="D1099" s="91" t="s">
        <v>1473</v>
      </c>
      <c r="E1099" s="91">
        <v>4</v>
      </c>
      <c r="F1099" s="92">
        <v>37932</v>
      </c>
      <c r="G1099" s="92">
        <v>151728</v>
      </c>
    </row>
    <row r="1100" spans="1:7" ht="24" x14ac:dyDescent="0.2">
      <c r="A1100" s="17" t="s">
        <v>1784</v>
      </c>
      <c r="B1100" s="18" t="s">
        <v>1785</v>
      </c>
      <c r="C1100" s="19"/>
      <c r="D1100" s="91" t="s">
        <v>1473</v>
      </c>
      <c r="E1100" s="91">
        <v>15</v>
      </c>
      <c r="F1100" s="92">
        <v>41644</v>
      </c>
      <c r="G1100" s="92">
        <v>624660</v>
      </c>
    </row>
    <row r="1101" spans="1:7" ht="24" x14ac:dyDescent="0.2">
      <c r="A1101" s="17" t="s">
        <v>1786</v>
      </c>
      <c r="B1101" s="18" t="s">
        <v>1787</v>
      </c>
      <c r="C1101" s="19"/>
      <c r="D1101" s="91" t="s">
        <v>1558</v>
      </c>
      <c r="E1101" s="91">
        <v>1</v>
      </c>
      <c r="F1101" s="92">
        <v>579420</v>
      </c>
      <c r="G1101" s="92">
        <v>579420</v>
      </c>
    </row>
    <row r="1102" spans="1:7" x14ac:dyDescent="0.2">
      <c r="A1102" s="6" t="s">
        <v>1788</v>
      </c>
      <c r="B1102" s="7" t="s">
        <v>1789</v>
      </c>
      <c r="C1102" s="8"/>
      <c r="D1102" s="88"/>
      <c r="E1102" s="88"/>
      <c r="F1102" s="89"/>
      <c r="G1102" s="90">
        <v>1505100</v>
      </c>
    </row>
    <row r="1103" spans="1:7" ht="24" x14ac:dyDescent="0.2">
      <c r="A1103" s="17" t="s">
        <v>1790</v>
      </c>
      <c r="B1103" s="18" t="s">
        <v>1791</v>
      </c>
      <c r="C1103" s="19"/>
      <c r="D1103" s="91" t="s">
        <v>119</v>
      </c>
      <c r="E1103" s="91">
        <v>4</v>
      </c>
      <c r="F1103" s="92">
        <v>184440</v>
      </c>
      <c r="G1103" s="92">
        <v>737760</v>
      </c>
    </row>
    <row r="1104" spans="1:7" x14ac:dyDescent="0.2">
      <c r="A1104" s="17"/>
      <c r="B1104" s="18" t="s">
        <v>1776</v>
      </c>
      <c r="C1104" s="19"/>
      <c r="D1104" s="91"/>
      <c r="E1104" s="91"/>
      <c r="F1104" s="92"/>
      <c r="G1104" s="92"/>
    </row>
    <row r="1105" spans="1:7" ht="24" x14ac:dyDescent="0.2">
      <c r="A1105" s="17" t="s">
        <v>1792</v>
      </c>
      <c r="B1105" s="18" t="s">
        <v>1778</v>
      </c>
      <c r="C1105" s="19"/>
      <c r="D1105" s="91" t="s">
        <v>163</v>
      </c>
      <c r="E1105" s="91">
        <v>112</v>
      </c>
      <c r="F1105" s="92">
        <v>3132</v>
      </c>
      <c r="G1105" s="92">
        <v>350784</v>
      </c>
    </row>
    <row r="1106" spans="1:7" x14ac:dyDescent="0.2">
      <c r="A1106" s="17"/>
      <c r="B1106" s="18" t="s">
        <v>1779</v>
      </c>
      <c r="C1106" s="19"/>
      <c r="D1106" s="91"/>
      <c r="E1106" s="91"/>
      <c r="F1106" s="92"/>
      <c r="G1106" s="92"/>
    </row>
    <row r="1107" spans="1:7" ht="24" x14ac:dyDescent="0.2">
      <c r="A1107" s="17" t="s">
        <v>1793</v>
      </c>
      <c r="B1107" s="18" t="s">
        <v>1783</v>
      </c>
      <c r="C1107" s="19"/>
      <c r="D1107" s="91" t="s">
        <v>1473</v>
      </c>
      <c r="E1107" s="91">
        <v>4</v>
      </c>
      <c r="F1107" s="92">
        <v>37932</v>
      </c>
      <c r="G1107" s="92">
        <v>151728</v>
      </c>
    </row>
    <row r="1108" spans="1:7" ht="24" x14ac:dyDescent="0.2">
      <c r="A1108" s="17" t="s">
        <v>1794</v>
      </c>
      <c r="B1108" s="18" t="s">
        <v>1785</v>
      </c>
      <c r="C1108" s="19"/>
      <c r="D1108" s="91" t="s">
        <v>1473</v>
      </c>
      <c r="E1108" s="91">
        <v>4</v>
      </c>
      <c r="F1108" s="92">
        <v>22736</v>
      </c>
      <c r="G1108" s="92">
        <v>90944</v>
      </c>
    </row>
    <row r="1109" spans="1:7" ht="24" x14ac:dyDescent="0.2">
      <c r="A1109" s="17" t="s">
        <v>1795</v>
      </c>
      <c r="B1109" s="18" t="s">
        <v>1787</v>
      </c>
      <c r="C1109" s="19"/>
      <c r="D1109" s="91" t="s">
        <v>1558</v>
      </c>
      <c r="E1109" s="91">
        <v>1</v>
      </c>
      <c r="F1109" s="92">
        <v>173884</v>
      </c>
      <c r="G1109" s="92">
        <v>173884</v>
      </c>
    </row>
    <row r="1110" spans="1:7" x14ac:dyDescent="0.2">
      <c r="A1110" s="6" t="s">
        <v>1796</v>
      </c>
      <c r="B1110" s="7" t="s">
        <v>1797</v>
      </c>
      <c r="C1110" s="8"/>
      <c r="D1110" s="88"/>
      <c r="E1110" s="88"/>
      <c r="F1110" s="89"/>
      <c r="G1110" s="90">
        <v>3524892</v>
      </c>
    </row>
    <row r="1111" spans="1:7" x14ac:dyDescent="0.2">
      <c r="A1111" s="17"/>
      <c r="B1111" s="18" t="s">
        <v>1798</v>
      </c>
      <c r="C1111" s="19"/>
      <c r="D1111" s="91"/>
      <c r="E1111" s="91"/>
      <c r="F1111" s="92"/>
      <c r="G1111" s="92"/>
    </row>
    <row r="1112" spans="1:7" x14ac:dyDescent="0.2">
      <c r="A1112" s="17"/>
      <c r="B1112" s="18" t="s">
        <v>1799</v>
      </c>
      <c r="C1112" s="19"/>
      <c r="D1112" s="91"/>
      <c r="E1112" s="91"/>
      <c r="F1112" s="92"/>
      <c r="G1112" s="92"/>
    </row>
    <row r="1113" spans="1:7" ht="24" x14ac:dyDescent="0.2">
      <c r="A1113" s="17" t="s">
        <v>1800</v>
      </c>
      <c r="B1113" s="18" t="s">
        <v>1801</v>
      </c>
      <c r="C1113" s="19"/>
      <c r="D1113" s="91" t="s">
        <v>1802</v>
      </c>
      <c r="E1113" s="91">
        <v>3</v>
      </c>
      <c r="F1113" s="92">
        <v>529424</v>
      </c>
      <c r="G1113" s="92">
        <v>1588272</v>
      </c>
    </row>
    <row r="1114" spans="1:7" ht="24" x14ac:dyDescent="0.2">
      <c r="A1114" s="17" t="s">
        <v>1803</v>
      </c>
      <c r="B1114" s="18" t="s">
        <v>1804</v>
      </c>
      <c r="C1114" s="19"/>
      <c r="D1114" s="91" t="s">
        <v>1802</v>
      </c>
      <c r="E1114" s="91">
        <v>5</v>
      </c>
      <c r="F1114" s="92">
        <v>387324</v>
      </c>
      <c r="G1114" s="92">
        <v>1936620</v>
      </c>
    </row>
    <row r="1115" spans="1:7" x14ac:dyDescent="0.2">
      <c r="A1115" s="17"/>
      <c r="B1115" s="18"/>
      <c r="C1115" s="19"/>
      <c r="D1115" s="91"/>
      <c r="E1115" s="91"/>
      <c r="F1115" s="92"/>
      <c r="G1115" s="92"/>
    </row>
    <row r="1116" spans="1:7" x14ac:dyDescent="0.2">
      <c r="A1116" s="75">
        <v>31</v>
      </c>
      <c r="B1116" s="76" t="s">
        <v>1805</v>
      </c>
      <c r="C1116" s="2"/>
      <c r="D1116" s="91"/>
      <c r="E1116" s="91"/>
      <c r="F1116" s="91"/>
      <c r="G1116" s="92"/>
    </row>
    <row r="1117" spans="1:7" x14ac:dyDescent="0.2">
      <c r="A1117" s="13"/>
      <c r="B1117" s="14"/>
      <c r="C1117" s="15"/>
      <c r="D1117" s="91"/>
      <c r="E1117" s="91"/>
      <c r="F1117" s="91"/>
      <c r="G1117" s="92"/>
    </row>
    <row r="1118" spans="1:7" x14ac:dyDescent="0.2">
      <c r="A1118" s="46"/>
      <c r="B1118" s="47" t="s">
        <v>1806</v>
      </c>
      <c r="C1118" s="64"/>
      <c r="D1118" s="91"/>
      <c r="E1118" s="91"/>
      <c r="F1118" s="92"/>
      <c r="G1118" s="83">
        <v>7157844677.2799997</v>
      </c>
    </row>
    <row r="1119" spans="1:7" ht="24" x14ac:dyDescent="0.2">
      <c r="A1119" s="13"/>
      <c r="B1119" s="14" t="s">
        <v>1807</v>
      </c>
      <c r="C1119" s="15"/>
      <c r="D1119" s="91" t="s">
        <v>1808</v>
      </c>
      <c r="E1119" s="91"/>
      <c r="F1119" s="92"/>
      <c r="G1119" s="92">
        <v>1145255148.3699999</v>
      </c>
    </row>
    <row r="1120" spans="1:7" ht="24" x14ac:dyDescent="0.2">
      <c r="A1120" s="13"/>
      <c r="B1120" s="14" t="s">
        <v>1809</v>
      </c>
      <c r="C1120" s="15"/>
      <c r="D1120" s="91" t="s">
        <v>1810</v>
      </c>
      <c r="E1120" s="91"/>
      <c r="F1120" s="91"/>
      <c r="G1120" s="92">
        <v>286313787.08999997</v>
      </c>
    </row>
    <row r="1121" spans="1:7" ht="24" x14ac:dyDescent="0.2">
      <c r="A1121" s="13"/>
      <c r="B1121" s="14" t="s">
        <v>1811</v>
      </c>
      <c r="C1121" s="15"/>
      <c r="D1121" s="91" t="s">
        <v>1812</v>
      </c>
      <c r="E1121" s="91"/>
      <c r="F1121" s="91"/>
      <c r="G1121" s="92">
        <v>357892233.86000001</v>
      </c>
    </row>
    <row r="1122" spans="1:7" ht="24" x14ac:dyDescent="0.2">
      <c r="A1122" s="13"/>
      <c r="B1122" s="14" t="s">
        <v>1813</v>
      </c>
      <c r="C1122" s="15"/>
      <c r="D1122" s="91" t="s">
        <v>1808</v>
      </c>
      <c r="E1122" s="91"/>
      <c r="F1122" s="91"/>
      <c r="G1122" s="92">
        <v>57262757.420000002</v>
      </c>
    </row>
    <row r="1123" spans="1:7" x14ac:dyDescent="0.2">
      <c r="A1123" s="78"/>
      <c r="B1123" s="79" t="s">
        <v>1814</v>
      </c>
      <c r="C1123" s="80"/>
      <c r="D1123" s="108"/>
      <c r="E1123" s="108"/>
      <c r="F1123" s="108"/>
      <c r="G1123" s="109">
        <v>9004568604.0200005</v>
      </c>
    </row>
    <row r="1125" spans="1:7" x14ac:dyDescent="0.2">
      <c r="G1125" s="111">
        <v>0.3</v>
      </c>
    </row>
    <row r="1126" spans="1:7" x14ac:dyDescent="0.2">
      <c r="G1126" s="112">
        <f>+G1123*G1125</f>
        <v>2701370581.2059999</v>
      </c>
    </row>
    <row r="1128" spans="1:7" x14ac:dyDescent="0.2">
      <c r="G1128" s="111">
        <v>0.08</v>
      </c>
    </row>
    <row r="1129" spans="1:7" x14ac:dyDescent="0.2">
      <c r="G1129" s="112">
        <f>+G1128*G1123</f>
        <v>720365488.32160008</v>
      </c>
    </row>
  </sheetData>
  <mergeCells count="4">
    <mergeCell ref="A1:G1"/>
    <mergeCell ref="A2:G2"/>
    <mergeCell ref="A3:G3"/>
    <mergeCell ref="A4:G4"/>
  </mergeCells>
  <pageMargins left="0.70866141732283472" right="0.70866141732283472" top="0.74803149606299213" bottom="0.74803149606299213" header="0.31496062992125984" footer="0.31496062992125984"/>
  <pageSetup paperSize="5"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9"/>
  <sheetViews>
    <sheetView view="pageBreakPreview" zoomScaleNormal="100" zoomScaleSheetLayoutView="100" workbookViewId="0">
      <pane xSplit="3" ySplit="6" topLeftCell="D1111" activePane="bottomRight" state="frozen"/>
      <selection pane="topRight" activeCell="D1" sqref="D1"/>
      <selection pane="bottomLeft" activeCell="A7" sqref="A7"/>
      <selection pane="bottomRight" activeCell="D1121" sqref="D1121"/>
    </sheetView>
  </sheetViews>
  <sheetFormatPr baseColWidth="10" defaultRowHeight="12" x14ac:dyDescent="0.25"/>
  <cols>
    <col min="1" max="1" width="7.42578125" style="128" customWidth="1"/>
    <col min="2" max="2" width="46.42578125" style="128" customWidth="1"/>
    <col min="3" max="3" width="7.42578125" style="128" customWidth="1"/>
    <col min="4" max="4" width="7" style="110" bestFit="1" customWidth="1"/>
    <col min="5" max="5" width="9.5703125" style="127" bestFit="1" customWidth="1"/>
    <col min="6" max="6" width="13.85546875" style="110" bestFit="1" customWidth="1"/>
    <col min="7" max="7" width="15.5703125" style="112" bestFit="1" customWidth="1"/>
    <col min="8" max="8" width="11.42578125" style="128"/>
    <col min="9" max="10" width="13.85546875" style="128" bestFit="1" customWidth="1"/>
    <col min="11" max="16384" width="11.42578125" style="128"/>
  </cols>
  <sheetData>
    <row r="1" spans="1:10" s="1" customFormat="1" ht="15" x14ac:dyDescent="0.25">
      <c r="A1" s="297" t="s">
        <v>0</v>
      </c>
      <c r="B1" s="297"/>
      <c r="C1" s="297"/>
      <c r="D1" s="297"/>
      <c r="E1" s="297"/>
      <c r="F1" s="297"/>
      <c r="G1" s="297"/>
    </row>
    <row r="2" spans="1:10" s="1" customFormat="1" ht="15" x14ac:dyDescent="0.25">
      <c r="A2" s="297" t="s">
        <v>1</v>
      </c>
      <c r="B2" s="297"/>
      <c r="C2" s="297"/>
      <c r="D2" s="297"/>
      <c r="E2" s="297"/>
      <c r="F2" s="297"/>
      <c r="G2" s="297"/>
    </row>
    <row r="3" spans="1:10" s="1" customFormat="1" ht="15" x14ac:dyDescent="0.25">
      <c r="A3" s="297"/>
      <c r="B3" s="297"/>
      <c r="C3" s="297"/>
      <c r="D3" s="297"/>
      <c r="E3" s="297"/>
      <c r="F3" s="297"/>
      <c r="G3" s="297"/>
    </row>
    <row r="4" spans="1:10" s="1" customFormat="1" ht="15" x14ac:dyDescent="0.25">
      <c r="A4" s="298" t="s">
        <v>2</v>
      </c>
      <c r="B4" s="298"/>
      <c r="C4" s="298"/>
      <c r="D4" s="298"/>
      <c r="E4" s="298"/>
      <c r="F4" s="298"/>
      <c r="G4" s="298"/>
    </row>
    <row r="5" spans="1:10" s="1" customFormat="1" x14ac:dyDescent="0.25">
      <c r="A5" s="81"/>
      <c r="B5" s="81"/>
      <c r="C5" s="81"/>
      <c r="D5" s="81"/>
      <c r="E5" s="114"/>
      <c r="F5" s="81"/>
      <c r="G5" s="81"/>
    </row>
    <row r="6" spans="1:10" ht="24" x14ac:dyDescent="0.25">
      <c r="A6" s="82" t="s">
        <v>1815</v>
      </c>
      <c r="B6" s="82" t="s">
        <v>1816</v>
      </c>
      <c r="C6" s="2"/>
      <c r="D6" s="82" t="s">
        <v>3</v>
      </c>
      <c r="E6" s="115" t="s">
        <v>4</v>
      </c>
      <c r="F6" s="82" t="s">
        <v>5</v>
      </c>
      <c r="G6" s="83" t="s">
        <v>6</v>
      </c>
    </row>
    <row r="7" spans="1:10" x14ac:dyDescent="0.25">
      <c r="A7" s="3" t="s">
        <v>7</v>
      </c>
      <c r="B7" s="4" t="s">
        <v>8</v>
      </c>
      <c r="C7" s="5"/>
      <c r="D7" s="85"/>
      <c r="E7" s="116"/>
      <c r="F7" s="86"/>
      <c r="G7" s="87">
        <f>+G8+G14</f>
        <v>54669710</v>
      </c>
    </row>
    <row r="8" spans="1:10" x14ac:dyDescent="0.25">
      <c r="A8" s="6" t="s">
        <v>9</v>
      </c>
      <c r="B8" s="7" t="s">
        <v>10</v>
      </c>
      <c r="C8" s="8"/>
      <c r="D8" s="88"/>
      <c r="E8" s="117"/>
      <c r="F8" s="89"/>
      <c r="G8" s="90">
        <f>SUM(G9:G13)</f>
        <v>44744910</v>
      </c>
    </row>
    <row r="9" spans="1:10" x14ac:dyDescent="0.25">
      <c r="A9" s="9" t="s">
        <v>11</v>
      </c>
      <c r="B9" s="10" t="s">
        <v>12</v>
      </c>
      <c r="C9" s="11"/>
      <c r="D9" s="91" t="s">
        <v>223</v>
      </c>
      <c r="E9" s="118">
        <v>100</v>
      </c>
      <c r="F9" s="92">
        <v>88978</v>
      </c>
      <c r="G9" s="92">
        <f>+F9*E9</f>
        <v>8897800</v>
      </c>
      <c r="J9" s="129">
        <f>+F9*E9</f>
        <v>8897800</v>
      </c>
    </row>
    <row r="10" spans="1:10" ht="24" x14ac:dyDescent="0.25">
      <c r="A10" s="9" t="s">
        <v>14</v>
      </c>
      <c r="B10" s="12" t="s">
        <v>15</v>
      </c>
      <c r="C10" s="11"/>
      <c r="D10" s="91" t="s">
        <v>196</v>
      </c>
      <c r="E10" s="118">
        <v>365</v>
      </c>
      <c r="F10" s="92">
        <v>15539</v>
      </c>
      <c r="G10" s="92">
        <f t="shared" ref="G10:G13" si="0">+F10*E10</f>
        <v>5671735</v>
      </c>
      <c r="J10" s="129">
        <f t="shared" ref="J10:J73" si="1">+F10*E10</f>
        <v>5671735</v>
      </c>
    </row>
    <row r="11" spans="1:10" x14ac:dyDescent="0.25">
      <c r="A11" s="9" t="s">
        <v>17</v>
      </c>
      <c r="B11" s="10" t="s">
        <v>18</v>
      </c>
      <c r="C11" s="11"/>
      <c r="D11" s="91" t="s">
        <v>196</v>
      </c>
      <c r="E11" s="118">
        <v>365</v>
      </c>
      <c r="F11" s="92">
        <v>32291</v>
      </c>
      <c r="G11" s="92">
        <f t="shared" si="0"/>
        <v>11786215</v>
      </c>
      <c r="J11" s="129">
        <f t="shared" si="1"/>
        <v>11786215</v>
      </c>
    </row>
    <row r="12" spans="1:10" x14ac:dyDescent="0.25">
      <c r="A12" s="9" t="s">
        <v>19</v>
      </c>
      <c r="B12" s="10" t="s">
        <v>20</v>
      </c>
      <c r="C12" s="11"/>
      <c r="D12" s="91" t="s">
        <v>223</v>
      </c>
      <c r="E12" s="118">
        <v>6120</v>
      </c>
      <c r="F12" s="92">
        <v>2843</v>
      </c>
      <c r="G12" s="92">
        <f t="shared" si="0"/>
        <v>17399160</v>
      </c>
      <c r="J12" s="129">
        <f t="shared" si="1"/>
        <v>17399160</v>
      </c>
    </row>
    <row r="13" spans="1:10" x14ac:dyDescent="0.25">
      <c r="A13" s="9" t="s">
        <v>21</v>
      </c>
      <c r="B13" s="10" t="s">
        <v>22</v>
      </c>
      <c r="C13" s="11"/>
      <c r="D13" s="91" t="s">
        <v>223</v>
      </c>
      <c r="E13" s="118">
        <v>12</v>
      </c>
      <c r="F13" s="92">
        <v>82500</v>
      </c>
      <c r="G13" s="92">
        <f t="shared" si="0"/>
        <v>990000</v>
      </c>
      <c r="J13" s="129">
        <f t="shared" si="1"/>
        <v>990000</v>
      </c>
    </row>
    <row r="14" spans="1:10" x14ac:dyDescent="0.25">
      <c r="A14" s="6" t="s">
        <v>23</v>
      </c>
      <c r="B14" s="7" t="s">
        <v>24</v>
      </c>
      <c r="C14" s="8"/>
      <c r="D14" s="88"/>
      <c r="E14" s="117"/>
      <c r="F14" s="89"/>
      <c r="G14" s="90">
        <f>SUM(G15:G17)</f>
        <v>9924800</v>
      </c>
      <c r="J14" s="129">
        <f t="shared" si="1"/>
        <v>0</v>
      </c>
    </row>
    <row r="15" spans="1:10" x14ac:dyDescent="0.25">
      <c r="A15" s="9" t="s">
        <v>25</v>
      </c>
      <c r="B15" s="10" t="s">
        <v>26</v>
      </c>
      <c r="C15" s="11"/>
      <c r="D15" s="91" t="s">
        <v>196</v>
      </c>
      <c r="E15" s="118">
        <v>100</v>
      </c>
      <c r="F15" s="92">
        <v>50798</v>
      </c>
      <c r="G15" s="92">
        <f t="shared" ref="G15:G17" si="2">+F15*E15</f>
        <v>5079800</v>
      </c>
      <c r="J15" s="129">
        <f t="shared" si="1"/>
        <v>5079800</v>
      </c>
    </row>
    <row r="16" spans="1:10" x14ac:dyDescent="0.25">
      <c r="A16" s="9" t="s">
        <v>27</v>
      </c>
      <c r="B16" s="10" t="s">
        <v>28</v>
      </c>
      <c r="C16" s="11"/>
      <c r="D16" s="91" t="s">
        <v>196</v>
      </c>
      <c r="E16" s="118">
        <v>100</v>
      </c>
      <c r="F16" s="92">
        <v>11894</v>
      </c>
      <c r="G16" s="92">
        <f t="shared" si="2"/>
        <v>1189400</v>
      </c>
      <c r="J16" s="129">
        <f t="shared" si="1"/>
        <v>1189400</v>
      </c>
    </row>
    <row r="17" spans="1:10" x14ac:dyDescent="0.25">
      <c r="A17" s="9" t="s">
        <v>29</v>
      </c>
      <c r="B17" s="10" t="s">
        <v>30</v>
      </c>
      <c r="C17" s="11"/>
      <c r="D17" s="91" t="s">
        <v>196</v>
      </c>
      <c r="E17" s="118">
        <v>100</v>
      </c>
      <c r="F17" s="92">
        <v>36556</v>
      </c>
      <c r="G17" s="92">
        <f t="shared" si="2"/>
        <v>3655600</v>
      </c>
      <c r="J17" s="129">
        <f t="shared" si="1"/>
        <v>3655600</v>
      </c>
    </row>
    <row r="18" spans="1:10" x14ac:dyDescent="0.25">
      <c r="A18" s="13"/>
      <c r="B18" s="14"/>
      <c r="C18" s="15"/>
      <c r="D18" s="91"/>
      <c r="E18" s="118"/>
      <c r="F18" s="92"/>
      <c r="G18" s="92"/>
      <c r="J18" s="129">
        <f t="shared" si="1"/>
        <v>0</v>
      </c>
    </row>
    <row r="19" spans="1:10" x14ac:dyDescent="0.25">
      <c r="A19" s="3" t="s">
        <v>31</v>
      </c>
      <c r="B19" s="16" t="s">
        <v>32</v>
      </c>
      <c r="C19" s="5"/>
      <c r="D19" s="85"/>
      <c r="E19" s="116"/>
      <c r="F19" s="86"/>
      <c r="G19" s="87">
        <f>SUM(G20:G27)</f>
        <v>135218171.15000001</v>
      </c>
      <c r="J19" s="129">
        <f t="shared" si="1"/>
        <v>0</v>
      </c>
    </row>
    <row r="20" spans="1:10" ht="36" x14ac:dyDescent="0.25">
      <c r="A20" s="9" t="s">
        <v>33</v>
      </c>
      <c r="B20" s="10" t="s">
        <v>34</v>
      </c>
      <c r="C20" s="11"/>
      <c r="D20" s="91" t="s">
        <v>223</v>
      </c>
      <c r="E20" s="118">
        <v>6852</v>
      </c>
      <c r="F20" s="92">
        <v>2198</v>
      </c>
      <c r="G20" s="92">
        <f t="shared" ref="G20:G27" si="3">+F20*E20</f>
        <v>15060696</v>
      </c>
      <c r="J20" s="129">
        <f t="shared" si="1"/>
        <v>15060696</v>
      </c>
    </row>
    <row r="21" spans="1:10" ht="36" x14ac:dyDescent="0.25">
      <c r="A21" s="9" t="s">
        <v>35</v>
      </c>
      <c r="B21" s="10" t="s">
        <v>36</v>
      </c>
      <c r="C21" s="11"/>
      <c r="D21" s="91" t="s">
        <v>1817</v>
      </c>
      <c r="E21" s="118">
        <v>632.82000000000005</v>
      </c>
      <c r="F21" s="92">
        <v>9443</v>
      </c>
      <c r="G21" s="92">
        <f t="shared" si="3"/>
        <v>5975719.2600000007</v>
      </c>
      <c r="J21" s="129">
        <f t="shared" si="1"/>
        <v>5975719.2600000007</v>
      </c>
    </row>
    <row r="22" spans="1:10" ht="48" x14ac:dyDescent="0.25">
      <c r="A22" s="9" t="s">
        <v>38</v>
      </c>
      <c r="B22" s="10" t="s">
        <v>39</v>
      </c>
      <c r="C22" s="11"/>
      <c r="D22" s="91" t="s">
        <v>1817</v>
      </c>
      <c r="E22" s="118">
        <v>1836</v>
      </c>
      <c r="F22" s="92">
        <v>4111</v>
      </c>
      <c r="G22" s="92">
        <f t="shared" si="3"/>
        <v>7547796</v>
      </c>
      <c r="J22" s="129">
        <f t="shared" si="1"/>
        <v>7547796</v>
      </c>
    </row>
    <row r="23" spans="1:10" ht="24" x14ac:dyDescent="0.25">
      <c r="A23" s="9" t="s">
        <v>40</v>
      </c>
      <c r="B23" s="10" t="s">
        <v>41</v>
      </c>
      <c r="C23" s="11"/>
      <c r="D23" s="91" t="s">
        <v>1817</v>
      </c>
      <c r="E23" s="118">
        <v>1836</v>
      </c>
      <c r="F23" s="92">
        <v>48552</v>
      </c>
      <c r="G23" s="92">
        <f t="shared" si="3"/>
        <v>89141472</v>
      </c>
      <c r="J23" s="129">
        <f t="shared" si="1"/>
        <v>89141472</v>
      </c>
    </row>
    <row r="24" spans="1:10" ht="24" x14ac:dyDescent="0.25">
      <c r="A24" s="9" t="s">
        <v>42</v>
      </c>
      <c r="B24" s="10" t="s">
        <v>43</v>
      </c>
      <c r="C24" s="11"/>
      <c r="D24" s="91" t="s">
        <v>1817</v>
      </c>
      <c r="E24" s="118">
        <v>253.13</v>
      </c>
      <c r="F24" s="92">
        <v>16637</v>
      </c>
      <c r="G24" s="92">
        <f t="shared" si="3"/>
        <v>4211323.8099999996</v>
      </c>
      <c r="J24" s="129">
        <f t="shared" si="1"/>
        <v>4211323.8099999996</v>
      </c>
    </row>
    <row r="25" spans="1:10" x14ac:dyDescent="0.25">
      <c r="A25" s="9" t="s">
        <v>44</v>
      </c>
      <c r="B25" s="10" t="s">
        <v>45</v>
      </c>
      <c r="C25" s="11"/>
      <c r="D25" s="91" t="s">
        <v>1817</v>
      </c>
      <c r="E25" s="118">
        <v>100</v>
      </c>
      <c r="F25" s="92">
        <v>41456</v>
      </c>
      <c r="G25" s="92">
        <f t="shared" si="3"/>
        <v>4145600</v>
      </c>
      <c r="J25" s="129">
        <f t="shared" si="1"/>
        <v>4145600</v>
      </c>
    </row>
    <row r="26" spans="1:10" ht="36" x14ac:dyDescent="0.25">
      <c r="A26" s="9" t="s">
        <v>46</v>
      </c>
      <c r="B26" s="12" t="s">
        <v>47</v>
      </c>
      <c r="C26" s="11"/>
      <c r="D26" s="91" t="s">
        <v>1817</v>
      </c>
      <c r="E26" s="118">
        <v>632.82000000000005</v>
      </c>
      <c r="F26" s="92">
        <v>6044</v>
      </c>
      <c r="G26" s="92">
        <f t="shared" si="3"/>
        <v>3824764.08</v>
      </c>
      <c r="J26" s="129">
        <f t="shared" si="1"/>
        <v>3824764.08</v>
      </c>
    </row>
    <row r="27" spans="1:10" ht="24" x14ac:dyDescent="0.25">
      <c r="A27" s="9" t="s">
        <v>48</v>
      </c>
      <c r="B27" s="10" t="s">
        <v>49</v>
      </c>
      <c r="C27" s="11"/>
      <c r="D27" s="91" t="s">
        <v>1817</v>
      </c>
      <c r="E27" s="118">
        <v>200</v>
      </c>
      <c r="F27" s="92">
        <v>26554</v>
      </c>
      <c r="G27" s="92">
        <f t="shared" si="3"/>
        <v>5310800</v>
      </c>
      <c r="J27" s="129">
        <f t="shared" si="1"/>
        <v>5310800</v>
      </c>
    </row>
    <row r="28" spans="1:10" x14ac:dyDescent="0.25">
      <c r="A28" s="13"/>
      <c r="B28" s="14"/>
      <c r="C28" s="15"/>
      <c r="D28" s="91"/>
      <c r="E28" s="118"/>
      <c r="F28" s="92"/>
      <c r="G28" s="92"/>
      <c r="J28" s="129">
        <f t="shared" si="1"/>
        <v>0</v>
      </c>
    </row>
    <row r="29" spans="1:10" x14ac:dyDescent="0.25">
      <c r="A29" s="3" t="s">
        <v>50</v>
      </c>
      <c r="B29" s="16" t="s">
        <v>51</v>
      </c>
      <c r="C29" s="5"/>
      <c r="D29" s="94"/>
      <c r="E29" s="119"/>
      <c r="F29" s="87"/>
      <c r="G29" s="87">
        <f>SUM(G30:G36)</f>
        <v>728283260.19000018</v>
      </c>
      <c r="J29" s="129">
        <f t="shared" si="1"/>
        <v>0</v>
      </c>
    </row>
    <row r="30" spans="1:10" x14ac:dyDescent="0.25">
      <c r="A30" s="9" t="s">
        <v>52</v>
      </c>
      <c r="B30" s="10" t="s">
        <v>53</v>
      </c>
      <c r="C30" s="11"/>
      <c r="D30" s="91" t="s">
        <v>1818</v>
      </c>
      <c r="E30" s="118">
        <v>31.64</v>
      </c>
      <c r="F30" s="92">
        <v>317154</v>
      </c>
      <c r="G30" s="92">
        <f t="shared" ref="G30:G36" si="4">+F30*E30</f>
        <v>10034752.560000001</v>
      </c>
      <c r="J30" s="129">
        <f t="shared" si="1"/>
        <v>10034752.560000001</v>
      </c>
    </row>
    <row r="31" spans="1:10" x14ac:dyDescent="0.25">
      <c r="A31" s="9" t="s">
        <v>55</v>
      </c>
      <c r="B31" s="10" t="s">
        <v>56</v>
      </c>
      <c r="C31" s="11"/>
      <c r="D31" s="91" t="s">
        <v>196</v>
      </c>
      <c r="E31" s="118">
        <v>3265.5</v>
      </c>
      <c r="F31" s="92">
        <v>69833</v>
      </c>
      <c r="G31" s="92">
        <f t="shared" si="4"/>
        <v>228039661.5</v>
      </c>
      <c r="J31" s="129">
        <f t="shared" si="1"/>
        <v>228039661.5</v>
      </c>
    </row>
    <row r="32" spans="1:10" x14ac:dyDescent="0.25">
      <c r="A32" s="9" t="s">
        <v>57</v>
      </c>
      <c r="B32" s="10" t="s">
        <v>58</v>
      </c>
      <c r="C32" s="11"/>
      <c r="D32" s="91" t="s">
        <v>1817</v>
      </c>
      <c r="E32" s="118">
        <v>103.16</v>
      </c>
      <c r="F32" s="92">
        <v>476685</v>
      </c>
      <c r="G32" s="92">
        <f t="shared" si="4"/>
        <v>49174824.600000001</v>
      </c>
      <c r="J32" s="129">
        <f t="shared" si="1"/>
        <v>49174824.600000001</v>
      </c>
    </row>
    <row r="33" spans="1:10" ht="24" x14ac:dyDescent="0.25">
      <c r="A33" s="9" t="s">
        <v>59</v>
      </c>
      <c r="B33" s="10" t="s">
        <v>60</v>
      </c>
      <c r="C33" s="11"/>
      <c r="D33" s="91" t="s">
        <v>1817</v>
      </c>
      <c r="E33" s="118">
        <v>261.10000000000002</v>
      </c>
      <c r="F33" s="92">
        <v>489431</v>
      </c>
      <c r="G33" s="92">
        <f t="shared" si="4"/>
        <v>127790434.10000001</v>
      </c>
      <c r="J33" s="129">
        <f t="shared" si="1"/>
        <v>127790434.10000001</v>
      </c>
    </row>
    <row r="34" spans="1:10" ht="24" x14ac:dyDescent="0.25">
      <c r="A34" s="17" t="s">
        <v>61</v>
      </c>
      <c r="B34" s="18" t="s">
        <v>62</v>
      </c>
      <c r="C34" s="19"/>
      <c r="D34" s="91" t="s">
        <v>1817</v>
      </c>
      <c r="E34" s="118">
        <v>416.16</v>
      </c>
      <c r="F34" s="92">
        <v>421604</v>
      </c>
      <c r="G34" s="92">
        <f t="shared" si="4"/>
        <v>175454720.64000002</v>
      </c>
      <c r="J34" s="129">
        <f t="shared" si="1"/>
        <v>175454720.64000002</v>
      </c>
    </row>
    <row r="35" spans="1:10" x14ac:dyDescent="0.25">
      <c r="A35" s="17" t="s">
        <v>63</v>
      </c>
      <c r="B35" s="18" t="s">
        <v>64</v>
      </c>
      <c r="C35" s="19"/>
      <c r="D35" s="91" t="s">
        <v>1819</v>
      </c>
      <c r="E35" s="118">
        <v>14313.62</v>
      </c>
      <c r="F35" s="92">
        <v>2837</v>
      </c>
      <c r="G35" s="92">
        <f t="shared" si="4"/>
        <v>40607739.940000005</v>
      </c>
      <c r="J35" s="129">
        <f t="shared" si="1"/>
        <v>40607739.940000005</v>
      </c>
    </row>
    <row r="36" spans="1:10" ht="24" x14ac:dyDescent="0.25">
      <c r="A36" s="17" t="s">
        <v>66</v>
      </c>
      <c r="B36" s="18" t="s">
        <v>67</v>
      </c>
      <c r="C36" s="19"/>
      <c r="D36" s="91" t="s">
        <v>1819</v>
      </c>
      <c r="E36" s="118">
        <v>36275.15</v>
      </c>
      <c r="F36" s="92">
        <v>2679</v>
      </c>
      <c r="G36" s="92">
        <f t="shared" si="4"/>
        <v>97181126.850000009</v>
      </c>
      <c r="J36" s="129">
        <f t="shared" si="1"/>
        <v>97181126.850000009</v>
      </c>
    </row>
    <row r="37" spans="1:10" x14ac:dyDescent="0.25">
      <c r="A37" s="17"/>
      <c r="B37" s="18"/>
      <c r="C37" s="19"/>
      <c r="D37" s="91"/>
      <c r="E37" s="118"/>
      <c r="F37" s="92"/>
      <c r="G37" s="92"/>
      <c r="J37" s="129">
        <f t="shared" si="1"/>
        <v>0</v>
      </c>
    </row>
    <row r="38" spans="1:10" x14ac:dyDescent="0.25">
      <c r="A38" s="3" t="s">
        <v>68</v>
      </c>
      <c r="B38" s="16" t="s">
        <v>69</v>
      </c>
      <c r="C38" s="5"/>
      <c r="D38" s="94"/>
      <c r="E38" s="119"/>
      <c r="F38" s="87"/>
      <c r="G38" s="87">
        <f>SUM(G39:G50)</f>
        <v>1244755918.6399999</v>
      </c>
      <c r="J38" s="129">
        <f t="shared" si="1"/>
        <v>0</v>
      </c>
    </row>
    <row r="39" spans="1:10" x14ac:dyDescent="0.25">
      <c r="A39" s="9" t="s">
        <v>70</v>
      </c>
      <c r="B39" s="10" t="s">
        <v>71</v>
      </c>
      <c r="C39" s="11"/>
      <c r="D39" s="91" t="s">
        <v>1817</v>
      </c>
      <c r="E39" s="118">
        <v>162.29</v>
      </c>
      <c r="F39" s="92">
        <v>587309</v>
      </c>
      <c r="G39" s="92">
        <f t="shared" ref="G39:G50" si="5">+F39*E39</f>
        <v>95314377.609999999</v>
      </c>
      <c r="J39" s="129">
        <f t="shared" si="1"/>
        <v>95314377.609999999</v>
      </c>
    </row>
    <row r="40" spans="1:10" ht="24" x14ac:dyDescent="0.25">
      <c r="A40" s="9" t="s">
        <v>72</v>
      </c>
      <c r="B40" s="10" t="s">
        <v>73</v>
      </c>
      <c r="C40" s="11"/>
      <c r="D40" s="91" t="s">
        <v>1817</v>
      </c>
      <c r="E40" s="118">
        <v>208.32</v>
      </c>
      <c r="F40" s="92">
        <v>603483</v>
      </c>
      <c r="G40" s="92">
        <f t="shared" si="5"/>
        <v>125717578.56</v>
      </c>
      <c r="J40" s="129">
        <f t="shared" si="1"/>
        <v>125717578.56</v>
      </c>
    </row>
    <row r="41" spans="1:10" ht="24" x14ac:dyDescent="0.25">
      <c r="A41" s="9" t="s">
        <v>74</v>
      </c>
      <c r="B41" s="10" t="s">
        <v>75</v>
      </c>
      <c r="C41" s="11"/>
      <c r="D41" s="91" t="s">
        <v>1818</v>
      </c>
      <c r="E41" s="118">
        <v>254.36</v>
      </c>
      <c r="F41" s="92">
        <v>628718</v>
      </c>
      <c r="G41" s="92">
        <f t="shared" si="5"/>
        <v>159920710.48000002</v>
      </c>
      <c r="J41" s="129">
        <f t="shared" si="1"/>
        <v>159920710.48000002</v>
      </c>
    </row>
    <row r="42" spans="1:10" x14ac:dyDescent="0.25">
      <c r="A42" s="17" t="s">
        <v>76</v>
      </c>
      <c r="B42" s="18" t="s">
        <v>77</v>
      </c>
      <c r="C42" s="19"/>
      <c r="D42" s="91" t="s">
        <v>1818</v>
      </c>
      <c r="E42" s="118">
        <v>153.94</v>
      </c>
      <c r="F42" s="92">
        <v>584199</v>
      </c>
      <c r="G42" s="92">
        <f t="shared" si="5"/>
        <v>89931594.060000002</v>
      </c>
      <c r="J42" s="129">
        <f t="shared" si="1"/>
        <v>89931594.060000002</v>
      </c>
    </row>
    <row r="43" spans="1:10" ht="24" x14ac:dyDescent="0.25">
      <c r="A43" s="9" t="s">
        <v>78</v>
      </c>
      <c r="B43" s="20" t="s">
        <v>79</v>
      </c>
      <c r="C43" s="21"/>
      <c r="D43" s="91" t="s">
        <v>1817</v>
      </c>
      <c r="E43" s="118">
        <v>347.22</v>
      </c>
      <c r="F43" s="92">
        <v>599581</v>
      </c>
      <c r="G43" s="92">
        <f t="shared" si="5"/>
        <v>208186514.82000002</v>
      </c>
      <c r="J43" s="129">
        <f t="shared" si="1"/>
        <v>208186514.82000002</v>
      </c>
    </row>
    <row r="44" spans="1:10" ht="24" x14ac:dyDescent="0.25">
      <c r="A44" s="9" t="s">
        <v>80</v>
      </c>
      <c r="B44" s="12" t="s">
        <v>81</v>
      </c>
      <c r="C44" s="11"/>
      <c r="D44" s="91" t="s">
        <v>1818</v>
      </c>
      <c r="E44" s="118">
        <v>146.91999999999999</v>
      </c>
      <c r="F44" s="92">
        <v>626382</v>
      </c>
      <c r="G44" s="92">
        <f t="shared" si="5"/>
        <v>92028043.439999998</v>
      </c>
      <c r="J44" s="129">
        <f t="shared" si="1"/>
        <v>92028043.439999998</v>
      </c>
    </row>
    <row r="45" spans="1:10" x14ac:dyDescent="0.25">
      <c r="A45" s="9" t="s">
        <v>82</v>
      </c>
      <c r="B45" s="10" t="s">
        <v>83</v>
      </c>
      <c r="C45" s="11"/>
      <c r="D45" s="91" t="s">
        <v>1817</v>
      </c>
      <c r="E45" s="118">
        <v>35.200000000000003</v>
      </c>
      <c r="F45" s="92">
        <v>792541</v>
      </c>
      <c r="G45" s="92">
        <f t="shared" si="5"/>
        <v>27897443.200000003</v>
      </c>
      <c r="J45" s="129">
        <f t="shared" si="1"/>
        <v>27897443.200000003</v>
      </c>
    </row>
    <row r="46" spans="1:10" ht="24" x14ac:dyDescent="0.25">
      <c r="A46" s="9" t="s">
        <v>84</v>
      </c>
      <c r="B46" s="10" t="s">
        <v>85</v>
      </c>
      <c r="C46" s="11"/>
      <c r="D46" s="91" t="s">
        <v>1817</v>
      </c>
      <c r="E46" s="118">
        <v>39.93</v>
      </c>
      <c r="F46" s="92">
        <v>546648</v>
      </c>
      <c r="G46" s="92">
        <f t="shared" si="5"/>
        <v>21827654.640000001</v>
      </c>
      <c r="J46" s="129">
        <f t="shared" si="1"/>
        <v>21827654.640000001</v>
      </c>
    </row>
    <row r="47" spans="1:10" ht="24" x14ac:dyDescent="0.25">
      <c r="A47" s="17" t="s">
        <v>86</v>
      </c>
      <c r="B47" s="18" t="s">
        <v>87</v>
      </c>
      <c r="C47" s="19"/>
      <c r="D47" s="91" t="s">
        <v>1819</v>
      </c>
      <c r="E47" s="118">
        <v>135062.43</v>
      </c>
      <c r="F47" s="92">
        <v>2679</v>
      </c>
      <c r="G47" s="92">
        <f t="shared" si="5"/>
        <v>361832249.96999997</v>
      </c>
      <c r="J47" s="129">
        <f t="shared" si="1"/>
        <v>361832249.96999997</v>
      </c>
    </row>
    <row r="48" spans="1:10" ht="24" x14ac:dyDescent="0.25">
      <c r="A48" s="17" t="s">
        <v>88</v>
      </c>
      <c r="B48" s="18" t="s">
        <v>89</v>
      </c>
      <c r="C48" s="19"/>
      <c r="D48" s="91" t="s">
        <v>1819</v>
      </c>
      <c r="E48" s="118">
        <v>2214.3200000000002</v>
      </c>
      <c r="F48" s="92">
        <v>2679</v>
      </c>
      <c r="G48" s="92">
        <f t="shared" si="5"/>
        <v>5932163.2800000003</v>
      </c>
      <c r="J48" s="129">
        <f t="shared" si="1"/>
        <v>5932163.2800000003</v>
      </c>
    </row>
    <row r="49" spans="1:10" x14ac:dyDescent="0.25">
      <c r="A49" s="17" t="s">
        <v>90</v>
      </c>
      <c r="B49" s="18" t="s">
        <v>91</v>
      </c>
      <c r="C49" s="19"/>
      <c r="D49" s="91" t="s">
        <v>1819</v>
      </c>
      <c r="E49" s="118">
        <v>14413.97</v>
      </c>
      <c r="F49" s="92">
        <v>3138</v>
      </c>
      <c r="G49" s="92">
        <f t="shared" si="5"/>
        <v>45231037.859999999</v>
      </c>
      <c r="J49" s="129">
        <f t="shared" si="1"/>
        <v>45231037.859999999</v>
      </c>
    </row>
    <row r="50" spans="1:10" ht="36" x14ac:dyDescent="0.25">
      <c r="A50" s="17" t="s">
        <v>92</v>
      </c>
      <c r="B50" s="18" t="s">
        <v>93</v>
      </c>
      <c r="C50" s="19"/>
      <c r="D50" s="91" t="s">
        <v>1818</v>
      </c>
      <c r="E50" s="118">
        <v>16.46</v>
      </c>
      <c r="F50" s="92">
        <v>664432</v>
      </c>
      <c r="G50" s="92">
        <f t="shared" si="5"/>
        <v>10936550.720000001</v>
      </c>
      <c r="J50" s="129">
        <f t="shared" si="1"/>
        <v>10936550.720000001</v>
      </c>
    </row>
    <row r="51" spans="1:10" x14ac:dyDescent="0.25">
      <c r="A51" s="13"/>
      <c r="B51" s="14"/>
      <c r="C51" s="15"/>
      <c r="D51" s="91"/>
      <c r="E51" s="118"/>
      <c r="F51" s="92"/>
      <c r="G51" s="92"/>
      <c r="J51" s="129">
        <f t="shared" si="1"/>
        <v>0</v>
      </c>
    </row>
    <row r="52" spans="1:10" ht="24" x14ac:dyDescent="0.25">
      <c r="A52" s="3" t="s">
        <v>94</v>
      </c>
      <c r="B52" s="16" t="s">
        <v>95</v>
      </c>
      <c r="C52" s="5"/>
      <c r="D52" s="85"/>
      <c r="E52" s="116"/>
      <c r="F52" s="86"/>
      <c r="G52" s="87">
        <f>SUM(G53:G64)</f>
        <v>257002054.49000001</v>
      </c>
      <c r="J52" s="129">
        <f t="shared" si="1"/>
        <v>0</v>
      </c>
    </row>
    <row r="53" spans="1:10" ht="24" x14ac:dyDescent="0.25">
      <c r="A53" s="9" t="s">
        <v>96</v>
      </c>
      <c r="B53" s="10" t="s">
        <v>97</v>
      </c>
      <c r="C53" s="11"/>
      <c r="D53" s="91" t="s">
        <v>196</v>
      </c>
      <c r="E53" s="118">
        <v>205.45</v>
      </c>
      <c r="F53" s="92">
        <v>25156</v>
      </c>
      <c r="G53" s="92">
        <f t="shared" ref="G53:G64" si="6">+F53*E53</f>
        <v>5168300.1999999993</v>
      </c>
      <c r="J53" s="129">
        <f t="shared" si="1"/>
        <v>5168300.1999999993</v>
      </c>
    </row>
    <row r="54" spans="1:10" ht="24" x14ac:dyDescent="0.25">
      <c r="A54" s="9" t="s">
        <v>98</v>
      </c>
      <c r="B54" s="10" t="s">
        <v>99</v>
      </c>
      <c r="C54" s="11"/>
      <c r="D54" s="91" t="s">
        <v>196</v>
      </c>
      <c r="E54" s="118">
        <v>126.15</v>
      </c>
      <c r="F54" s="92">
        <v>24602</v>
      </c>
      <c r="G54" s="92">
        <f t="shared" si="6"/>
        <v>3103542.3000000003</v>
      </c>
      <c r="J54" s="129">
        <f t="shared" si="1"/>
        <v>3103542.3000000003</v>
      </c>
    </row>
    <row r="55" spans="1:10" ht="36" x14ac:dyDescent="0.25">
      <c r="A55" s="9" t="s">
        <v>100</v>
      </c>
      <c r="B55" s="10" t="s">
        <v>101</v>
      </c>
      <c r="C55" s="11"/>
      <c r="D55" s="91" t="s">
        <v>1346</v>
      </c>
      <c r="E55" s="118">
        <v>2056</v>
      </c>
      <c r="F55" s="92">
        <v>67650</v>
      </c>
      <c r="G55" s="92">
        <f t="shared" si="6"/>
        <v>139088400</v>
      </c>
      <c r="J55" s="129">
        <f t="shared" si="1"/>
        <v>139088400</v>
      </c>
    </row>
    <row r="56" spans="1:10" ht="60" x14ac:dyDescent="0.25">
      <c r="A56" s="9" t="s">
        <v>103</v>
      </c>
      <c r="B56" s="10" t="s">
        <v>104</v>
      </c>
      <c r="C56" s="11"/>
      <c r="D56" s="91" t="s">
        <v>196</v>
      </c>
      <c r="E56" s="118">
        <v>1259.31</v>
      </c>
      <c r="F56" s="92">
        <v>26354</v>
      </c>
      <c r="G56" s="92">
        <f t="shared" si="6"/>
        <v>33187855.739999998</v>
      </c>
      <c r="J56" s="129">
        <f t="shared" si="1"/>
        <v>33187855.739999998</v>
      </c>
    </row>
    <row r="57" spans="1:10" x14ac:dyDescent="0.25">
      <c r="A57" s="9" t="s">
        <v>105</v>
      </c>
      <c r="B57" s="10" t="s">
        <v>106</v>
      </c>
      <c r="C57" s="11"/>
      <c r="D57" s="91" t="s">
        <v>196</v>
      </c>
      <c r="E57" s="118">
        <v>8.5</v>
      </c>
      <c r="F57" s="92">
        <v>17931</v>
      </c>
      <c r="G57" s="92">
        <f t="shared" si="6"/>
        <v>152413.5</v>
      </c>
      <c r="J57" s="129">
        <f t="shared" si="1"/>
        <v>152413.5</v>
      </c>
    </row>
    <row r="58" spans="1:10" x14ac:dyDescent="0.25">
      <c r="A58" s="9" t="s">
        <v>107</v>
      </c>
      <c r="B58" s="10" t="s">
        <v>108</v>
      </c>
      <c r="C58" s="11"/>
      <c r="D58" s="91" t="s">
        <v>196</v>
      </c>
      <c r="E58" s="118">
        <v>1.6</v>
      </c>
      <c r="F58" s="92">
        <v>15128</v>
      </c>
      <c r="G58" s="92">
        <f t="shared" si="6"/>
        <v>24204.800000000003</v>
      </c>
      <c r="J58" s="129">
        <f t="shared" si="1"/>
        <v>24204.800000000003</v>
      </c>
    </row>
    <row r="59" spans="1:10" ht="24" x14ac:dyDescent="0.25">
      <c r="A59" s="17" t="s">
        <v>109</v>
      </c>
      <c r="B59" s="18" t="s">
        <v>110</v>
      </c>
      <c r="C59" s="19"/>
      <c r="D59" s="91" t="s">
        <v>196</v>
      </c>
      <c r="E59" s="118">
        <v>2447.2600000000002</v>
      </c>
      <c r="F59" s="92">
        <v>21128</v>
      </c>
      <c r="G59" s="92">
        <f t="shared" si="6"/>
        <v>51705709.280000001</v>
      </c>
      <c r="J59" s="129">
        <f t="shared" si="1"/>
        <v>51705709.280000001</v>
      </c>
    </row>
    <row r="60" spans="1:10" x14ac:dyDescent="0.25">
      <c r="A60" s="9" t="s">
        <v>111</v>
      </c>
      <c r="B60" s="10" t="s">
        <v>112</v>
      </c>
      <c r="C60" s="11"/>
      <c r="D60" s="91" t="s">
        <v>196</v>
      </c>
      <c r="E60" s="118">
        <v>1223.6300000000001</v>
      </c>
      <c r="F60" s="92">
        <v>14089</v>
      </c>
      <c r="G60" s="92">
        <f t="shared" si="6"/>
        <v>17239723.07</v>
      </c>
      <c r="J60" s="129">
        <f t="shared" si="1"/>
        <v>17239723.07</v>
      </c>
    </row>
    <row r="61" spans="1:10" x14ac:dyDescent="0.25">
      <c r="A61" s="9" t="s">
        <v>113</v>
      </c>
      <c r="B61" s="10" t="s">
        <v>114</v>
      </c>
      <c r="C61" s="11"/>
      <c r="D61" s="91" t="s">
        <v>196</v>
      </c>
      <c r="E61" s="118">
        <v>49.85</v>
      </c>
      <c r="F61" s="92">
        <v>22224</v>
      </c>
      <c r="G61" s="92">
        <f t="shared" si="6"/>
        <v>1107866.4000000001</v>
      </c>
      <c r="J61" s="129">
        <f t="shared" si="1"/>
        <v>1107866.4000000001</v>
      </c>
    </row>
    <row r="62" spans="1:10" x14ac:dyDescent="0.25">
      <c r="A62" s="9" t="s">
        <v>115</v>
      </c>
      <c r="B62" s="10" t="s">
        <v>116</v>
      </c>
      <c r="C62" s="11"/>
      <c r="D62" s="91" t="s">
        <v>1346</v>
      </c>
      <c r="E62" s="118">
        <v>10</v>
      </c>
      <c r="F62" s="92">
        <v>44298</v>
      </c>
      <c r="G62" s="92">
        <f t="shared" si="6"/>
        <v>442980</v>
      </c>
      <c r="J62" s="129">
        <f t="shared" si="1"/>
        <v>442980</v>
      </c>
    </row>
    <row r="63" spans="1:10" ht="36" x14ac:dyDescent="0.25">
      <c r="A63" s="9" t="s">
        <v>117</v>
      </c>
      <c r="B63" s="10" t="s">
        <v>118</v>
      </c>
      <c r="C63" s="11"/>
      <c r="D63" s="91" t="s">
        <v>1820</v>
      </c>
      <c r="E63" s="118">
        <v>10</v>
      </c>
      <c r="F63" s="92">
        <v>404176</v>
      </c>
      <c r="G63" s="92">
        <f t="shared" si="6"/>
        <v>4041760</v>
      </c>
      <c r="J63" s="129">
        <f t="shared" si="1"/>
        <v>4041760</v>
      </c>
    </row>
    <row r="64" spans="1:10" ht="24" x14ac:dyDescent="0.25">
      <c r="A64" s="9" t="s">
        <v>120</v>
      </c>
      <c r="B64" s="12" t="s">
        <v>121</v>
      </c>
      <c r="C64" s="11"/>
      <c r="D64" s="91" t="s">
        <v>196</v>
      </c>
      <c r="E64" s="118">
        <v>9.6</v>
      </c>
      <c r="F64" s="92">
        <v>181177</v>
      </c>
      <c r="G64" s="92">
        <f t="shared" si="6"/>
        <v>1739299.2</v>
      </c>
      <c r="J64" s="129">
        <f t="shared" si="1"/>
        <v>1739299.2</v>
      </c>
    </row>
    <row r="65" spans="1:10" x14ac:dyDescent="0.25">
      <c r="A65" s="13"/>
      <c r="B65" s="14"/>
      <c r="C65" s="15"/>
      <c r="D65" s="91"/>
      <c r="E65" s="118"/>
      <c r="F65" s="92"/>
      <c r="G65" s="92"/>
      <c r="J65" s="129">
        <f t="shared" si="1"/>
        <v>0</v>
      </c>
    </row>
    <row r="66" spans="1:10" x14ac:dyDescent="0.25">
      <c r="A66" s="3" t="s">
        <v>122</v>
      </c>
      <c r="B66" s="16" t="s">
        <v>123</v>
      </c>
      <c r="C66" s="5"/>
      <c r="D66" s="94"/>
      <c r="E66" s="119"/>
      <c r="F66" s="87"/>
      <c r="G66" s="87">
        <f>SUM(G67)</f>
        <v>371047950</v>
      </c>
      <c r="J66" s="129">
        <f t="shared" si="1"/>
        <v>0</v>
      </c>
    </row>
    <row r="67" spans="1:10" ht="24" x14ac:dyDescent="0.25">
      <c r="A67" s="9" t="s">
        <v>124</v>
      </c>
      <c r="B67" s="10" t="s">
        <v>125</v>
      </c>
      <c r="C67" s="11"/>
      <c r="D67" s="95" t="s">
        <v>1819</v>
      </c>
      <c r="E67" s="120">
        <v>47570.25</v>
      </c>
      <c r="F67" s="97">
        <v>7800</v>
      </c>
      <c r="G67" s="92">
        <f>+F67*E67</f>
        <v>371047950</v>
      </c>
      <c r="J67" s="129">
        <f t="shared" si="1"/>
        <v>371047950</v>
      </c>
    </row>
    <row r="68" spans="1:10" x14ac:dyDescent="0.25">
      <c r="A68" s="13"/>
      <c r="B68" s="14"/>
      <c r="C68" s="15"/>
      <c r="D68" s="91"/>
      <c r="E68" s="118"/>
      <c r="F68" s="92"/>
      <c r="G68" s="92"/>
      <c r="J68" s="129">
        <f t="shared" si="1"/>
        <v>0</v>
      </c>
    </row>
    <row r="69" spans="1:10" x14ac:dyDescent="0.25">
      <c r="A69" s="3" t="s">
        <v>126</v>
      </c>
      <c r="B69" s="16" t="s">
        <v>127</v>
      </c>
      <c r="C69" s="5"/>
      <c r="D69" s="94"/>
      <c r="E69" s="119"/>
      <c r="F69" s="87"/>
      <c r="G69" s="87">
        <f>SUM(G70:G74)</f>
        <v>103279892.34</v>
      </c>
      <c r="J69" s="129">
        <f t="shared" si="1"/>
        <v>0</v>
      </c>
    </row>
    <row r="70" spans="1:10" ht="36" x14ac:dyDescent="0.25">
      <c r="A70" s="9" t="s">
        <v>128</v>
      </c>
      <c r="B70" s="10" t="s">
        <v>129</v>
      </c>
      <c r="C70" s="11"/>
      <c r="D70" s="95" t="s">
        <v>223</v>
      </c>
      <c r="E70" s="120">
        <v>561.12</v>
      </c>
      <c r="F70" s="97">
        <v>112800</v>
      </c>
      <c r="G70" s="92">
        <f t="shared" ref="G70:G74" si="7">+F70*E70</f>
        <v>63294336</v>
      </c>
      <c r="J70" s="129">
        <f t="shared" si="1"/>
        <v>63294336</v>
      </c>
    </row>
    <row r="71" spans="1:10" x14ac:dyDescent="0.25">
      <c r="A71" s="9" t="s">
        <v>130</v>
      </c>
      <c r="B71" s="10" t="s">
        <v>131</v>
      </c>
      <c r="C71" s="11"/>
      <c r="D71" s="91" t="s">
        <v>196</v>
      </c>
      <c r="E71" s="118">
        <v>298.10000000000002</v>
      </c>
      <c r="F71" s="92">
        <v>7184</v>
      </c>
      <c r="G71" s="92">
        <f t="shared" si="7"/>
        <v>2141550.4000000004</v>
      </c>
      <c r="J71" s="129">
        <f t="shared" si="1"/>
        <v>2141550.4000000004</v>
      </c>
    </row>
    <row r="72" spans="1:10" x14ac:dyDescent="0.25">
      <c r="A72" s="9" t="s">
        <v>132</v>
      </c>
      <c r="B72" s="10" t="s">
        <v>133</v>
      </c>
      <c r="C72" s="11"/>
      <c r="D72" s="91" t="s">
        <v>1821</v>
      </c>
      <c r="E72" s="118">
        <v>778.47</v>
      </c>
      <c r="F72" s="92">
        <v>5152</v>
      </c>
      <c r="G72" s="92">
        <f t="shared" si="7"/>
        <v>4010677.44</v>
      </c>
      <c r="J72" s="129">
        <f t="shared" si="1"/>
        <v>4010677.44</v>
      </c>
    </row>
    <row r="73" spans="1:10" x14ac:dyDescent="0.25">
      <c r="A73" s="9" t="s">
        <v>135</v>
      </c>
      <c r="B73" s="10" t="s">
        <v>136</v>
      </c>
      <c r="C73" s="11"/>
      <c r="D73" s="91" t="s">
        <v>196</v>
      </c>
      <c r="E73" s="118">
        <v>317.35000000000002</v>
      </c>
      <c r="F73" s="92">
        <v>17310</v>
      </c>
      <c r="G73" s="92">
        <f t="shared" si="7"/>
        <v>5493328.5</v>
      </c>
      <c r="J73" s="129">
        <f t="shared" si="1"/>
        <v>5493328.5</v>
      </c>
    </row>
    <row r="74" spans="1:10" ht="36" x14ac:dyDescent="0.25">
      <c r="A74" s="9" t="s">
        <v>137</v>
      </c>
      <c r="B74" s="10" t="s">
        <v>138</v>
      </c>
      <c r="C74" s="11"/>
      <c r="D74" s="91" t="s">
        <v>1821</v>
      </c>
      <c r="E74" s="118">
        <v>100</v>
      </c>
      <c r="F74" s="92">
        <v>283400</v>
      </c>
      <c r="G74" s="92">
        <f t="shared" si="7"/>
        <v>28340000</v>
      </c>
      <c r="J74" s="129">
        <f t="shared" ref="J74:J137" si="8">+F74*E74</f>
        <v>28340000</v>
      </c>
    </row>
    <row r="75" spans="1:10" x14ac:dyDescent="0.25">
      <c r="A75" s="13"/>
      <c r="B75" s="14"/>
      <c r="C75" s="15"/>
      <c r="D75" s="91"/>
      <c r="E75" s="118"/>
      <c r="F75" s="92"/>
      <c r="G75" s="92"/>
      <c r="J75" s="129">
        <f t="shared" si="8"/>
        <v>0</v>
      </c>
    </row>
    <row r="76" spans="1:10" x14ac:dyDescent="0.25">
      <c r="A76" s="3" t="s">
        <v>139</v>
      </c>
      <c r="B76" s="16" t="s">
        <v>140</v>
      </c>
      <c r="C76" s="5"/>
      <c r="D76" s="94"/>
      <c r="E76" s="119"/>
      <c r="F76" s="87"/>
      <c r="G76" s="87">
        <f>SUM(G77:G92)</f>
        <v>321539151.62999994</v>
      </c>
      <c r="J76" s="129">
        <f t="shared" si="8"/>
        <v>0</v>
      </c>
    </row>
    <row r="77" spans="1:10" ht="24" x14ac:dyDescent="0.25">
      <c r="A77" s="9" t="s">
        <v>141</v>
      </c>
      <c r="B77" s="10" t="s">
        <v>142</v>
      </c>
      <c r="C77" s="11"/>
      <c r="D77" s="91" t="s">
        <v>223</v>
      </c>
      <c r="E77" s="118">
        <v>1228.52</v>
      </c>
      <c r="F77" s="92">
        <v>74438</v>
      </c>
      <c r="G77" s="92">
        <f t="shared" ref="G77:G92" si="9">+F77*E77</f>
        <v>91448571.760000005</v>
      </c>
      <c r="J77" s="129">
        <f t="shared" si="8"/>
        <v>91448571.760000005</v>
      </c>
    </row>
    <row r="78" spans="1:10" ht="24" x14ac:dyDescent="0.25">
      <c r="A78" s="9" t="s">
        <v>143</v>
      </c>
      <c r="B78" s="12" t="s">
        <v>144</v>
      </c>
      <c r="C78" s="11"/>
      <c r="D78" s="91" t="s">
        <v>196</v>
      </c>
      <c r="E78" s="118">
        <v>429.03</v>
      </c>
      <c r="F78" s="92">
        <v>48178</v>
      </c>
      <c r="G78" s="92">
        <f t="shared" si="9"/>
        <v>20669807.34</v>
      </c>
      <c r="J78" s="129">
        <f t="shared" si="8"/>
        <v>20669807.34</v>
      </c>
    </row>
    <row r="79" spans="1:10" ht="24" x14ac:dyDescent="0.25">
      <c r="A79" s="9" t="s">
        <v>145</v>
      </c>
      <c r="B79" s="10" t="s">
        <v>146</v>
      </c>
      <c r="C79" s="11"/>
      <c r="D79" s="91" t="s">
        <v>223</v>
      </c>
      <c r="E79" s="118">
        <v>2666.3</v>
      </c>
      <c r="F79" s="92">
        <v>25596</v>
      </c>
      <c r="G79" s="92">
        <f t="shared" si="9"/>
        <v>68246614.800000012</v>
      </c>
      <c r="J79" s="129">
        <f t="shared" si="8"/>
        <v>68246614.800000012</v>
      </c>
    </row>
    <row r="80" spans="1:10" ht="24" x14ac:dyDescent="0.25">
      <c r="A80" s="9" t="s">
        <v>147</v>
      </c>
      <c r="B80" s="10" t="s">
        <v>148</v>
      </c>
      <c r="C80" s="11"/>
      <c r="D80" s="91" t="s">
        <v>196</v>
      </c>
      <c r="E80" s="118">
        <v>294.11</v>
      </c>
      <c r="F80" s="92">
        <v>19672</v>
      </c>
      <c r="G80" s="92">
        <f t="shared" si="9"/>
        <v>5785731.9199999999</v>
      </c>
      <c r="J80" s="129">
        <f t="shared" si="8"/>
        <v>5785731.9199999999</v>
      </c>
    </row>
    <row r="81" spans="1:10" ht="24" x14ac:dyDescent="0.25">
      <c r="A81" s="9" t="s">
        <v>149</v>
      </c>
      <c r="B81" s="10" t="s">
        <v>150</v>
      </c>
      <c r="C81" s="11"/>
      <c r="D81" s="91" t="s">
        <v>223</v>
      </c>
      <c r="E81" s="118">
        <v>393.61</v>
      </c>
      <c r="F81" s="92">
        <v>38321</v>
      </c>
      <c r="G81" s="92">
        <f t="shared" si="9"/>
        <v>15083528.810000001</v>
      </c>
      <c r="J81" s="129">
        <f t="shared" si="8"/>
        <v>15083528.810000001</v>
      </c>
    </row>
    <row r="82" spans="1:10" ht="24" x14ac:dyDescent="0.25">
      <c r="A82" s="9" t="s">
        <v>151</v>
      </c>
      <c r="B82" s="10" t="s">
        <v>152</v>
      </c>
      <c r="C82" s="11"/>
      <c r="D82" s="91" t="s">
        <v>223</v>
      </c>
      <c r="E82" s="118">
        <v>675.23</v>
      </c>
      <c r="F82" s="92">
        <v>72228</v>
      </c>
      <c r="G82" s="92">
        <f t="shared" si="9"/>
        <v>48770512.439999998</v>
      </c>
      <c r="J82" s="129">
        <f t="shared" si="8"/>
        <v>48770512.439999998</v>
      </c>
    </row>
    <row r="83" spans="1:10" ht="24" x14ac:dyDescent="0.25">
      <c r="A83" s="9" t="s">
        <v>153</v>
      </c>
      <c r="B83" s="10" t="s">
        <v>154</v>
      </c>
      <c r="C83" s="11"/>
      <c r="D83" s="91" t="s">
        <v>223</v>
      </c>
      <c r="E83" s="118">
        <v>120.96</v>
      </c>
      <c r="F83" s="92">
        <v>72228</v>
      </c>
      <c r="G83" s="92">
        <f t="shared" si="9"/>
        <v>8736698.879999999</v>
      </c>
      <c r="J83" s="129">
        <f t="shared" si="8"/>
        <v>8736698.879999999</v>
      </c>
    </row>
    <row r="84" spans="1:10" ht="24" x14ac:dyDescent="0.25">
      <c r="A84" s="9" t="s">
        <v>155</v>
      </c>
      <c r="B84" s="10" t="s">
        <v>156</v>
      </c>
      <c r="C84" s="11"/>
      <c r="D84" s="91" t="s">
        <v>223</v>
      </c>
      <c r="E84" s="118">
        <v>169.35</v>
      </c>
      <c r="F84" s="92">
        <v>29306</v>
      </c>
      <c r="G84" s="92">
        <f t="shared" si="9"/>
        <v>4962971.0999999996</v>
      </c>
      <c r="J84" s="129">
        <f t="shared" si="8"/>
        <v>4962971.0999999996</v>
      </c>
    </row>
    <row r="85" spans="1:10" x14ac:dyDescent="0.25">
      <c r="A85" s="9" t="s">
        <v>157</v>
      </c>
      <c r="B85" s="10" t="s">
        <v>158</v>
      </c>
      <c r="C85" s="11"/>
      <c r="D85" s="91" t="s">
        <v>223</v>
      </c>
      <c r="E85" s="118">
        <v>141.03</v>
      </c>
      <c r="F85" s="92">
        <v>72228</v>
      </c>
      <c r="G85" s="92">
        <f t="shared" si="9"/>
        <v>10186314.84</v>
      </c>
      <c r="J85" s="129">
        <f t="shared" si="8"/>
        <v>10186314.84</v>
      </c>
    </row>
    <row r="86" spans="1:10" ht="24" x14ac:dyDescent="0.25">
      <c r="A86" s="22" t="s">
        <v>159</v>
      </c>
      <c r="B86" s="23" t="s">
        <v>160</v>
      </c>
      <c r="C86" s="24"/>
      <c r="D86" s="98" t="s">
        <v>223</v>
      </c>
      <c r="E86" s="121">
        <v>119.44</v>
      </c>
      <c r="F86" s="99">
        <v>77427</v>
      </c>
      <c r="G86" s="92">
        <f t="shared" si="9"/>
        <v>9247880.879999999</v>
      </c>
      <c r="J86" s="129">
        <f t="shared" si="8"/>
        <v>9247880.879999999</v>
      </c>
    </row>
    <row r="87" spans="1:10" ht="24" x14ac:dyDescent="0.25">
      <c r="A87" s="22" t="s">
        <v>161</v>
      </c>
      <c r="B87" s="23" t="s">
        <v>162</v>
      </c>
      <c r="C87" s="24"/>
      <c r="D87" s="98" t="s">
        <v>840</v>
      </c>
      <c r="E87" s="121">
        <v>119.44</v>
      </c>
      <c r="F87" s="99">
        <v>51324</v>
      </c>
      <c r="G87" s="92">
        <f t="shared" si="9"/>
        <v>6130138.5599999996</v>
      </c>
      <c r="J87" s="129">
        <f t="shared" si="8"/>
        <v>6130138.5599999996</v>
      </c>
    </row>
    <row r="88" spans="1:10" x14ac:dyDescent="0.25">
      <c r="A88" s="9" t="s">
        <v>164</v>
      </c>
      <c r="B88" s="10" t="s">
        <v>165</v>
      </c>
      <c r="C88" s="11"/>
      <c r="D88" s="91" t="s">
        <v>196</v>
      </c>
      <c r="E88" s="118">
        <v>1263.0999999999999</v>
      </c>
      <c r="F88" s="92">
        <v>9424</v>
      </c>
      <c r="G88" s="92">
        <f t="shared" si="9"/>
        <v>11903454.399999999</v>
      </c>
      <c r="J88" s="129">
        <f t="shared" si="8"/>
        <v>11903454.399999999</v>
      </c>
    </row>
    <row r="89" spans="1:10" ht="24" x14ac:dyDescent="0.25">
      <c r="A89" s="9" t="s">
        <v>166</v>
      </c>
      <c r="B89" s="10" t="s">
        <v>167</v>
      </c>
      <c r="C89" s="11"/>
      <c r="D89" s="91" t="s">
        <v>1346</v>
      </c>
      <c r="E89" s="118">
        <v>632</v>
      </c>
      <c r="F89" s="92">
        <v>6971</v>
      </c>
      <c r="G89" s="92">
        <f t="shared" si="9"/>
        <v>4405672</v>
      </c>
      <c r="J89" s="129">
        <f t="shared" si="8"/>
        <v>4405672</v>
      </c>
    </row>
    <row r="90" spans="1:10" x14ac:dyDescent="0.25">
      <c r="A90" s="9" t="s">
        <v>168</v>
      </c>
      <c r="B90" s="10" t="s">
        <v>169</v>
      </c>
      <c r="C90" s="11"/>
      <c r="D90" s="91" t="s">
        <v>1346</v>
      </c>
      <c r="E90" s="118">
        <v>632</v>
      </c>
      <c r="F90" s="92">
        <v>4427</v>
      </c>
      <c r="G90" s="92">
        <f t="shared" si="9"/>
        <v>2797864</v>
      </c>
      <c r="J90" s="129">
        <f t="shared" si="8"/>
        <v>2797864</v>
      </c>
    </row>
    <row r="91" spans="1:10" x14ac:dyDescent="0.25">
      <c r="A91" s="9" t="s">
        <v>170</v>
      </c>
      <c r="B91" s="10" t="s">
        <v>171</v>
      </c>
      <c r="C91" s="11"/>
      <c r="D91" s="91" t="s">
        <v>1819</v>
      </c>
      <c r="E91" s="118">
        <v>1263.0999999999999</v>
      </c>
      <c r="F91" s="92">
        <v>2679</v>
      </c>
      <c r="G91" s="92">
        <f t="shared" si="9"/>
        <v>3383844.9</v>
      </c>
      <c r="J91" s="129">
        <f t="shared" si="8"/>
        <v>3383844.9</v>
      </c>
    </row>
    <row r="92" spans="1:10" x14ac:dyDescent="0.25">
      <c r="A92" s="9" t="s">
        <v>172</v>
      </c>
      <c r="B92" s="10" t="s">
        <v>173</v>
      </c>
      <c r="C92" s="11"/>
      <c r="D92" s="91" t="s">
        <v>223</v>
      </c>
      <c r="E92" s="118">
        <v>1657.55</v>
      </c>
      <c r="F92" s="92">
        <v>5900</v>
      </c>
      <c r="G92" s="92">
        <f t="shared" si="9"/>
        <v>9779545</v>
      </c>
      <c r="J92" s="129">
        <f t="shared" si="8"/>
        <v>9779545</v>
      </c>
    </row>
    <row r="93" spans="1:10" x14ac:dyDescent="0.25">
      <c r="A93" s="13"/>
      <c r="B93" s="14"/>
      <c r="C93" s="15"/>
      <c r="D93" s="91"/>
      <c r="E93" s="118"/>
      <c r="F93" s="92"/>
      <c r="G93" s="92"/>
      <c r="J93" s="129">
        <f t="shared" si="8"/>
        <v>0</v>
      </c>
    </row>
    <row r="94" spans="1:10" x14ac:dyDescent="0.25">
      <c r="A94" s="3" t="s">
        <v>174</v>
      </c>
      <c r="B94" s="16" t="s">
        <v>175</v>
      </c>
      <c r="C94" s="5"/>
      <c r="D94" s="94"/>
      <c r="E94" s="119"/>
      <c r="F94" s="87"/>
      <c r="G94" s="87">
        <f>+G95+G100</f>
        <v>133599993.28999999</v>
      </c>
      <c r="J94" s="129">
        <f t="shared" si="8"/>
        <v>0</v>
      </c>
    </row>
    <row r="95" spans="1:10" x14ac:dyDescent="0.25">
      <c r="A95" s="6" t="s">
        <v>176</v>
      </c>
      <c r="B95" s="7" t="s">
        <v>177</v>
      </c>
      <c r="C95" s="8"/>
      <c r="D95" s="88"/>
      <c r="E95" s="117"/>
      <c r="F95" s="89"/>
      <c r="G95" s="90">
        <f>SUM(G96:G99)</f>
        <v>52352782.909999996</v>
      </c>
      <c r="J95" s="129">
        <f t="shared" si="8"/>
        <v>0</v>
      </c>
    </row>
    <row r="96" spans="1:10" ht="24" x14ac:dyDescent="0.25">
      <c r="A96" s="9" t="s">
        <v>178</v>
      </c>
      <c r="B96" s="10" t="s">
        <v>179</v>
      </c>
      <c r="C96" s="11"/>
      <c r="D96" s="95" t="s">
        <v>223</v>
      </c>
      <c r="E96" s="120">
        <v>4412.74</v>
      </c>
      <c r="F96" s="97">
        <v>8901</v>
      </c>
      <c r="G96" s="92">
        <f t="shared" ref="G96:G99" si="10">+F96*E96</f>
        <v>39277798.739999995</v>
      </c>
      <c r="J96" s="129">
        <f t="shared" si="8"/>
        <v>39277798.739999995</v>
      </c>
    </row>
    <row r="97" spans="1:10" ht="24" x14ac:dyDescent="0.25">
      <c r="A97" s="9" t="s">
        <v>180</v>
      </c>
      <c r="B97" s="10" t="s">
        <v>181</v>
      </c>
      <c r="C97" s="11"/>
      <c r="D97" s="91" t="s">
        <v>196</v>
      </c>
      <c r="E97" s="118">
        <v>791.04</v>
      </c>
      <c r="F97" s="92">
        <v>6049</v>
      </c>
      <c r="G97" s="92">
        <f t="shared" si="10"/>
        <v>4785000.96</v>
      </c>
      <c r="J97" s="129">
        <f t="shared" si="8"/>
        <v>4785000.96</v>
      </c>
    </row>
    <row r="98" spans="1:10" ht="24" x14ac:dyDescent="0.25">
      <c r="A98" s="9" t="s">
        <v>182</v>
      </c>
      <c r="B98" s="10" t="s">
        <v>183</v>
      </c>
      <c r="C98" s="11"/>
      <c r="D98" s="91" t="s">
        <v>223</v>
      </c>
      <c r="E98" s="118">
        <v>602.79</v>
      </c>
      <c r="F98" s="92">
        <v>11767</v>
      </c>
      <c r="G98" s="92">
        <f t="shared" si="10"/>
        <v>7093029.9299999997</v>
      </c>
      <c r="J98" s="129">
        <f t="shared" si="8"/>
        <v>7093029.9299999997</v>
      </c>
    </row>
    <row r="99" spans="1:10" ht="24" x14ac:dyDescent="0.25">
      <c r="A99" s="9" t="s">
        <v>184</v>
      </c>
      <c r="B99" s="10" t="s">
        <v>185</v>
      </c>
      <c r="C99" s="11"/>
      <c r="D99" s="91" t="s">
        <v>196</v>
      </c>
      <c r="E99" s="118">
        <v>168.68</v>
      </c>
      <c r="F99" s="92">
        <v>7096</v>
      </c>
      <c r="G99" s="92">
        <f t="shared" si="10"/>
        <v>1196953.28</v>
      </c>
      <c r="J99" s="129">
        <f t="shared" si="8"/>
        <v>1196953.28</v>
      </c>
    </row>
    <row r="100" spans="1:10" x14ac:dyDescent="0.25">
      <c r="A100" s="6" t="s">
        <v>186</v>
      </c>
      <c r="B100" s="7" t="s">
        <v>187</v>
      </c>
      <c r="C100" s="8"/>
      <c r="D100" s="88"/>
      <c r="E100" s="117"/>
      <c r="F100" s="89"/>
      <c r="G100" s="90">
        <f>SUM(G101:G105)</f>
        <v>81247210.379999995</v>
      </c>
      <c r="J100" s="129">
        <f t="shared" si="8"/>
        <v>0</v>
      </c>
    </row>
    <row r="101" spans="1:10" ht="24" x14ac:dyDescent="0.25">
      <c r="A101" s="9" t="s">
        <v>188</v>
      </c>
      <c r="B101" s="10" t="s">
        <v>189</v>
      </c>
      <c r="C101" s="11"/>
      <c r="D101" s="91" t="s">
        <v>223</v>
      </c>
      <c r="E101" s="118">
        <v>927.57</v>
      </c>
      <c r="F101" s="92">
        <v>22614</v>
      </c>
      <c r="G101" s="92">
        <f t="shared" ref="G101:G105" si="11">+F101*E101</f>
        <v>20976067.98</v>
      </c>
      <c r="J101" s="129">
        <f t="shared" si="8"/>
        <v>20976067.98</v>
      </c>
    </row>
    <row r="102" spans="1:10" ht="24" x14ac:dyDescent="0.25">
      <c r="A102" s="9" t="s">
        <v>190</v>
      </c>
      <c r="B102" s="10" t="s">
        <v>191</v>
      </c>
      <c r="C102" s="11"/>
      <c r="D102" s="95" t="s">
        <v>223</v>
      </c>
      <c r="E102" s="120">
        <v>203.18</v>
      </c>
      <c r="F102" s="97">
        <v>17556</v>
      </c>
      <c r="G102" s="92">
        <f t="shared" si="11"/>
        <v>3567028.08</v>
      </c>
      <c r="J102" s="129">
        <f t="shared" si="8"/>
        <v>3567028.08</v>
      </c>
    </row>
    <row r="103" spans="1:10" x14ac:dyDescent="0.25">
      <c r="A103" s="9" t="s">
        <v>192</v>
      </c>
      <c r="B103" s="10" t="s">
        <v>193</v>
      </c>
      <c r="C103" s="11"/>
      <c r="D103" s="91" t="s">
        <v>223</v>
      </c>
      <c r="E103" s="118">
        <v>1869.63</v>
      </c>
      <c r="F103" s="92">
        <v>13864</v>
      </c>
      <c r="G103" s="92">
        <f t="shared" si="11"/>
        <v>25920550.32</v>
      </c>
      <c r="J103" s="129">
        <f t="shared" si="8"/>
        <v>25920550.32</v>
      </c>
    </row>
    <row r="104" spans="1:10" x14ac:dyDescent="0.25">
      <c r="A104" s="9" t="s">
        <v>194</v>
      </c>
      <c r="B104" s="10" t="s">
        <v>195</v>
      </c>
      <c r="C104" s="11"/>
      <c r="D104" s="91" t="s">
        <v>196</v>
      </c>
      <c r="E104" s="118">
        <v>591.36</v>
      </c>
      <c r="F104" s="92">
        <v>11265</v>
      </c>
      <c r="G104" s="92">
        <f t="shared" si="11"/>
        <v>6661670.4000000004</v>
      </c>
      <c r="J104" s="129">
        <f t="shared" si="8"/>
        <v>6661670.4000000004</v>
      </c>
    </row>
    <row r="105" spans="1:10" ht="24" x14ac:dyDescent="0.25">
      <c r="A105" s="17" t="s">
        <v>197</v>
      </c>
      <c r="B105" s="18" t="s">
        <v>198</v>
      </c>
      <c r="C105" s="19"/>
      <c r="D105" s="91" t="s">
        <v>223</v>
      </c>
      <c r="E105" s="118">
        <v>1562.4</v>
      </c>
      <c r="F105" s="92">
        <v>15439</v>
      </c>
      <c r="G105" s="92">
        <f t="shared" si="11"/>
        <v>24121893.600000001</v>
      </c>
      <c r="J105" s="129">
        <f t="shared" si="8"/>
        <v>24121893.600000001</v>
      </c>
    </row>
    <row r="106" spans="1:10" x14ac:dyDescent="0.25">
      <c r="A106" s="17"/>
      <c r="B106" s="18"/>
      <c r="C106" s="19"/>
      <c r="D106" s="91"/>
      <c r="E106" s="130"/>
      <c r="F106" s="131"/>
      <c r="G106" s="92"/>
      <c r="J106" s="129">
        <f t="shared" si="8"/>
        <v>0</v>
      </c>
    </row>
    <row r="107" spans="1:10" x14ac:dyDescent="0.25">
      <c r="A107" s="3" t="s">
        <v>199</v>
      </c>
      <c r="B107" s="16" t="s">
        <v>200</v>
      </c>
      <c r="C107" s="5"/>
      <c r="D107" s="94"/>
      <c r="E107" s="119"/>
      <c r="F107" s="87"/>
      <c r="G107" s="87">
        <f>SUM(G108:G109)</f>
        <v>18407196.82</v>
      </c>
      <c r="J107" s="129">
        <f t="shared" si="8"/>
        <v>0</v>
      </c>
    </row>
    <row r="108" spans="1:10" x14ac:dyDescent="0.25">
      <c r="A108" s="17" t="s">
        <v>201</v>
      </c>
      <c r="B108" s="18" t="s">
        <v>202</v>
      </c>
      <c r="C108" s="19"/>
      <c r="D108" s="95" t="s">
        <v>223</v>
      </c>
      <c r="E108" s="120">
        <v>4161.6000000000004</v>
      </c>
      <c r="F108" s="97">
        <v>3647</v>
      </c>
      <c r="G108" s="92">
        <f t="shared" ref="G108:G109" si="12">+F108*E108</f>
        <v>15177355.200000001</v>
      </c>
      <c r="J108" s="129">
        <f t="shared" si="8"/>
        <v>15177355.200000001</v>
      </c>
    </row>
    <row r="109" spans="1:10" ht="36" x14ac:dyDescent="0.25">
      <c r="A109" s="9" t="s">
        <v>203</v>
      </c>
      <c r="B109" s="10" t="s">
        <v>204</v>
      </c>
      <c r="C109" s="11"/>
      <c r="D109" s="95" t="s">
        <v>223</v>
      </c>
      <c r="E109" s="120">
        <v>158.66</v>
      </c>
      <c r="F109" s="97">
        <v>20357</v>
      </c>
      <c r="G109" s="92">
        <f t="shared" si="12"/>
        <v>3229841.62</v>
      </c>
      <c r="J109" s="129">
        <f t="shared" si="8"/>
        <v>3229841.62</v>
      </c>
    </row>
    <row r="110" spans="1:10" x14ac:dyDescent="0.25">
      <c r="A110" s="13"/>
      <c r="B110" s="14"/>
      <c r="C110" s="15"/>
      <c r="D110" s="95"/>
      <c r="E110" s="120"/>
      <c r="F110" s="97"/>
      <c r="G110" s="97"/>
      <c r="J110" s="129">
        <f t="shared" si="8"/>
        <v>0</v>
      </c>
    </row>
    <row r="111" spans="1:10" x14ac:dyDescent="0.25">
      <c r="A111" s="3" t="s">
        <v>205</v>
      </c>
      <c r="B111" s="16" t="s">
        <v>206</v>
      </c>
      <c r="C111" s="5"/>
      <c r="D111" s="94"/>
      <c r="E111" s="119"/>
      <c r="F111" s="87"/>
      <c r="G111" s="87">
        <f>SUM(G112:G118)</f>
        <v>165987574.33399999</v>
      </c>
      <c r="J111" s="129">
        <f t="shared" si="8"/>
        <v>0</v>
      </c>
    </row>
    <row r="112" spans="1:10" ht="36" x14ac:dyDescent="0.25">
      <c r="A112" s="9" t="s">
        <v>207</v>
      </c>
      <c r="B112" s="10" t="s">
        <v>208</v>
      </c>
      <c r="C112" s="11"/>
      <c r="D112" s="95" t="s">
        <v>223</v>
      </c>
      <c r="E112" s="120">
        <v>203.18</v>
      </c>
      <c r="F112" s="97">
        <v>158850</v>
      </c>
      <c r="G112" s="92">
        <f t="shared" ref="G112:G118" si="13">+F112*E112</f>
        <v>32275143</v>
      </c>
      <c r="J112" s="129">
        <f t="shared" si="8"/>
        <v>32275143</v>
      </c>
    </row>
    <row r="113" spans="1:10" ht="24" x14ac:dyDescent="0.25">
      <c r="A113" s="17" t="s">
        <v>209</v>
      </c>
      <c r="B113" s="18" t="s">
        <v>210</v>
      </c>
      <c r="C113" s="19"/>
      <c r="D113" s="95" t="s">
        <v>223</v>
      </c>
      <c r="E113" s="120">
        <f>+E115*0.2</f>
        <v>126.976</v>
      </c>
      <c r="F113" s="97">
        <f>+F115*1.2</f>
        <v>46734</v>
      </c>
      <c r="G113" s="92">
        <f t="shared" si="13"/>
        <v>5934096.3839999996</v>
      </c>
      <c r="J113" s="129">
        <f t="shared" si="8"/>
        <v>5934096.3839999996</v>
      </c>
    </row>
    <row r="114" spans="1:10" ht="36" x14ac:dyDescent="0.25">
      <c r="A114" s="17" t="s">
        <v>211</v>
      </c>
      <c r="B114" s="18" t="s">
        <v>212</v>
      </c>
      <c r="C114" s="19"/>
      <c r="D114" s="95" t="s">
        <v>223</v>
      </c>
      <c r="E114" s="120">
        <v>1167.5999999999999</v>
      </c>
      <c r="F114" s="97">
        <v>62911</v>
      </c>
      <c r="G114" s="92">
        <f t="shared" si="13"/>
        <v>73454883.599999994</v>
      </c>
      <c r="J114" s="129">
        <f t="shared" si="8"/>
        <v>73454883.599999994</v>
      </c>
    </row>
    <row r="115" spans="1:10" ht="36" x14ac:dyDescent="0.25">
      <c r="A115" s="17" t="s">
        <v>213</v>
      </c>
      <c r="B115" s="18" t="s">
        <v>212</v>
      </c>
      <c r="C115" s="19"/>
      <c r="D115" s="91" t="s">
        <v>840</v>
      </c>
      <c r="E115" s="118">
        <v>634.88</v>
      </c>
      <c r="F115" s="92">
        <v>38945</v>
      </c>
      <c r="G115" s="92">
        <f t="shared" si="13"/>
        <v>24725401.600000001</v>
      </c>
      <c r="J115" s="129">
        <f t="shared" si="8"/>
        <v>24725401.600000001</v>
      </c>
    </row>
    <row r="116" spans="1:10" ht="24" x14ac:dyDescent="0.25">
      <c r="A116" s="9" t="s">
        <v>214</v>
      </c>
      <c r="B116" s="10" t="s">
        <v>215</v>
      </c>
      <c r="C116" s="19"/>
      <c r="D116" s="91" t="s">
        <v>223</v>
      </c>
      <c r="E116" s="118">
        <v>282.08999999999997</v>
      </c>
      <c r="F116" s="92">
        <v>55775</v>
      </c>
      <c r="G116" s="92">
        <f t="shared" si="13"/>
        <v>15733569.749999998</v>
      </c>
      <c r="J116" s="129">
        <f t="shared" si="8"/>
        <v>15733569.749999998</v>
      </c>
    </row>
    <row r="117" spans="1:10" x14ac:dyDescent="0.25">
      <c r="A117" s="17" t="s">
        <v>216</v>
      </c>
      <c r="B117" s="18" t="s">
        <v>217</v>
      </c>
      <c r="C117" s="11"/>
      <c r="D117" s="91" t="s">
        <v>1346</v>
      </c>
      <c r="E117" s="118">
        <v>50</v>
      </c>
      <c r="F117" s="92">
        <v>36800</v>
      </c>
      <c r="G117" s="92">
        <f t="shared" si="13"/>
        <v>1840000</v>
      </c>
      <c r="J117" s="129">
        <f t="shared" si="8"/>
        <v>1840000</v>
      </c>
    </row>
    <row r="118" spans="1:10" ht="48" x14ac:dyDescent="0.25">
      <c r="A118" s="91">
        <v>118</v>
      </c>
      <c r="B118" s="25" t="s">
        <v>218</v>
      </c>
      <c r="C118" s="19"/>
      <c r="D118" s="91" t="s">
        <v>223</v>
      </c>
      <c r="E118" s="118">
        <v>393.6</v>
      </c>
      <c r="F118" s="92">
        <v>30550</v>
      </c>
      <c r="G118" s="92">
        <f t="shared" si="13"/>
        <v>12024480</v>
      </c>
      <c r="J118" s="129">
        <f t="shared" si="8"/>
        <v>12024480</v>
      </c>
    </row>
    <row r="119" spans="1:10" x14ac:dyDescent="0.25">
      <c r="A119" s="13"/>
      <c r="B119" s="18"/>
      <c r="C119" s="19"/>
      <c r="D119" s="133"/>
      <c r="E119" s="130"/>
      <c r="F119" s="131"/>
      <c r="G119" s="92"/>
      <c r="J119" s="129">
        <f t="shared" si="8"/>
        <v>0</v>
      </c>
    </row>
    <row r="120" spans="1:10" x14ac:dyDescent="0.25">
      <c r="A120" s="3" t="s">
        <v>219</v>
      </c>
      <c r="B120" s="16" t="s">
        <v>220</v>
      </c>
      <c r="C120" s="5"/>
      <c r="D120" s="94"/>
      <c r="E120" s="119"/>
      <c r="F120" s="87"/>
      <c r="G120" s="87">
        <f>SUM(G121:G133)</f>
        <v>488988781.38</v>
      </c>
      <c r="J120" s="129">
        <f t="shared" si="8"/>
        <v>0</v>
      </c>
    </row>
    <row r="121" spans="1:10" ht="36" x14ac:dyDescent="0.25">
      <c r="A121" s="9" t="s">
        <v>221</v>
      </c>
      <c r="B121" s="10" t="s">
        <v>222</v>
      </c>
      <c r="C121" s="11"/>
      <c r="D121" s="95" t="s">
        <v>223</v>
      </c>
      <c r="E121" s="120">
        <v>524.14</v>
      </c>
      <c r="F121" s="97">
        <v>53101</v>
      </c>
      <c r="G121" s="92">
        <f t="shared" ref="G121:G133" si="14">+F121*E121</f>
        <v>27832358.140000001</v>
      </c>
      <c r="J121" s="129">
        <f t="shared" si="8"/>
        <v>27832358.140000001</v>
      </c>
    </row>
    <row r="122" spans="1:10" ht="36" x14ac:dyDescent="0.25">
      <c r="A122" s="9" t="s">
        <v>224</v>
      </c>
      <c r="B122" s="10" t="s">
        <v>225</v>
      </c>
      <c r="C122" s="11"/>
      <c r="D122" s="91" t="s">
        <v>196</v>
      </c>
      <c r="E122" s="118">
        <v>119.05</v>
      </c>
      <c r="F122" s="92">
        <v>34131</v>
      </c>
      <c r="G122" s="92">
        <f t="shared" si="14"/>
        <v>4063295.55</v>
      </c>
      <c r="J122" s="129">
        <f t="shared" si="8"/>
        <v>4063295.55</v>
      </c>
    </row>
    <row r="123" spans="1:10" ht="36" x14ac:dyDescent="0.25">
      <c r="A123" s="9" t="s">
        <v>226</v>
      </c>
      <c r="B123" s="10" t="s">
        <v>227</v>
      </c>
      <c r="C123" s="11"/>
      <c r="D123" s="91" t="s">
        <v>196</v>
      </c>
      <c r="E123" s="118">
        <v>49.85</v>
      </c>
      <c r="F123" s="92">
        <v>487078</v>
      </c>
      <c r="G123" s="92">
        <f t="shared" si="14"/>
        <v>24280838.300000001</v>
      </c>
      <c r="J123" s="129">
        <f t="shared" si="8"/>
        <v>24280838.300000001</v>
      </c>
    </row>
    <row r="124" spans="1:10" x14ac:dyDescent="0.25">
      <c r="A124" s="9" t="s">
        <v>228</v>
      </c>
      <c r="B124" s="10" t="s">
        <v>229</v>
      </c>
      <c r="C124" s="11"/>
      <c r="D124" s="104" t="s">
        <v>840</v>
      </c>
      <c r="E124" s="132">
        <v>1.45</v>
      </c>
      <c r="F124" s="92">
        <v>280000</v>
      </c>
      <c r="G124" s="92">
        <f t="shared" si="14"/>
        <v>406000</v>
      </c>
      <c r="J124" s="129">
        <f t="shared" si="8"/>
        <v>406000</v>
      </c>
    </row>
    <row r="125" spans="1:10" ht="48" x14ac:dyDescent="0.25">
      <c r="A125" s="9" t="s">
        <v>230</v>
      </c>
      <c r="B125" s="10" t="s">
        <v>231</v>
      </c>
      <c r="C125" s="11"/>
      <c r="D125" s="91" t="s">
        <v>840</v>
      </c>
      <c r="E125" s="118">
        <v>4.78</v>
      </c>
      <c r="F125" s="92">
        <v>358388</v>
      </c>
      <c r="G125" s="92">
        <f t="shared" si="14"/>
        <v>1713094.6400000001</v>
      </c>
      <c r="J125" s="129">
        <f t="shared" si="8"/>
        <v>1713094.6400000001</v>
      </c>
    </row>
    <row r="126" spans="1:10" ht="60" x14ac:dyDescent="0.25">
      <c r="A126" s="9" t="s">
        <v>232</v>
      </c>
      <c r="B126" s="10" t="s">
        <v>233</v>
      </c>
      <c r="C126" s="11"/>
      <c r="D126" s="91" t="s">
        <v>223</v>
      </c>
      <c r="E126" s="118">
        <v>622.07000000000005</v>
      </c>
      <c r="F126" s="92">
        <v>537625</v>
      </c>
      <c r="G126" s="92">
        <f t="shared" si="14"/>
        <v>334440383.75</v>
      </c>
      <c r="J126" s="129">
        <f t="shared" si="8"/>
        <v>334440383.75</v>
      </c>
    </row>
    <row r="127" spans="1:10" ht="36" x14ac:dyDescent="0.25">
      <c r="A127" s="9" t="s">
        <v>234</v>
      </c>
      <c r="B127" s="10" t="s">
        <v>235</v>
      </c>
      <c r="C127" s="11"/>
      <c r="D127" s="91" t="s">
        <v>223</v>
      </c>
      <c r="E127" s="118">
        <v>87.84</v>
      </c>
      <c r="F127" s="92">
        <v>89700</v>
      </c>
      <c r="G127" s="92">
        <f t="shared" si="14"/>
        <v>7879248</v>
      </c>
      <c r="J127" s="129">
        <f t="shared" si="8"/>
        <v>7879248</v>
      </c>
    </row>
    <row r="128" spans="1:10" ht="24" x14ac:dyDescent="0.25">
      <c r="A128" s="9" t="s">
        <v>236</v>
      </c>
      <c r="B128" s="10" t="s">
        <v>237</v>
      </c>
      <c r="C128" s="11"/>
      <c r="D128" s="91" t="s">
        <v>223</v>
      </c>
      <c r="E128" s="118">
        <v>75.599999999999994</v>
      </c>
      <c r="F128" s="92">
        <v>19500</v>
      </c>
      <c r="G128" s="92">
        <f t="shared" si="14"/>
        <v>1474200</v>
      </c>
      <c r="J128" s="129">
        <f t="shared" si="8"/>
        <v>1474200</v>
      </c>
    </row>
    <row r="129" spans="1:10" ht="24" x14ac:dyDescent="0.25">
      <c r="A129" s="9" t="s">
        <v>238</v>
      </c>
      <c r="B129" s="10" t="s">
        <v>239</v>
      </c>
      <c r="C129" s="11"/>
      <c r="D129" s="91" t="s">
        <v>223</v>
      </c>
      <c r="E129" s="118">
        <v>29.23</v>
      </c>
      <c r="F129" s="92">
        <v>45500</v>
      </c>
      <c r="G129" s="92">
        <f t="shared" si="14"/>
        <v>1329965</v>
      </c>
      <c r="J129" s="129">
        <f t="shared" si="8"/>
        <v>1329965</v>
      </c>
    </row>
    <row r="130" spans="1:10" ht="60" x14ac:dyDescent="0.25">
      <c r="A130" s="9" t="s">
        <v>240</v>
      </c>
      <c r="B130" s="10" t="s">
        <v>241</v>
      </c>
      <c r="C130" s="11"/>
      <c r="D130" s="91" t="s">
        <v>1346</v>
      </c>
      <c r="E130" s="118">
        <v>1</v>
      </c>
      <c r="F130" s="92">
        <v>353894</v>
      </c>
      <c r="G130" s="92">
        <f t="shared" si="14"/>
        <v>353894</v>
      </c>
      <c r="J130" s="129">
        <f t="shared" si="8"/>
        <v>353894</v>
      </c>
    </row>
    <row r="131" spans="1:10" ht="48" x14ac:dyDescent="0.25">
      <c r="A131" s="9" t="s">
        <v>242</v>
      </c>
      <c r="B131" s="10" t="s">
        <v>243</v>
      </c>
      <c r="C131" s="11"/>
      <c r="D131" s="91" t="s">
        <v>223</v>
      </c>
      <c r="E131" s="118">
        <v>532.46</v>
      </c>
      <c r="F131" s="92">
        <v>117000</v>
      </c>
      <c r="G131" s="92">
        <f t="shared" si="14"/>
        <v>62297820.000000007</v>
      </c>
      <c r="J131" s="129">
        <f t="shared" si="8"/>
        <v>62297820.000000007</v>
      </c>
    </row>
    <row r="132" spans="1:10" ht="24" x14ac:dyDescent="0.25">
      <c r="A132" s="9" t="s">
        <v>244</v>
      </c>
      <c r="B132" s="10" t="s">
        <v>245</v>
      </c>
      <c r="C132" s="11"/>
      <c r="D132" s="91" t="s">
        <v>223</v>
      </c>
      <c r="E132" s="118">
        <v>574.04</v>
      </c>
      <c r="F132" s="92">
        <v>9600</v>
      </c>
      <c r="G132" s="92">
        <f t="shared" si="14"/>
        <v>5510784</v>
      </c>
      <c r="J132" s="129">
        <f t="shared" si="8"/>
        <v>5510784</v>
      </c>
    </row>
    <row r="133" spans="1:10" ht="48" x14ac:dyDescent="0.25">
      <c r="A133" s="9" t="s">
        <v>246</v>
      </c>
      <c r="B133" s="10" t="s">
        <v>247</v>
      </c>
      <c r="C133" s="11"/>
      <c r="D133" s="91" t="s">
        <v>223</v>
      </c>
      <c r="E133" s="118">
        <v>107.45</v>
      </c>
      <c r="F133" s="92">
        <v>162000</v>
      </c>
      <c r="G133" s="92">
        <f t="shared" si="14"/>
        <v>17406900</v>
      </c>
      <c r="J133" s="129">
        <f t="shared" si="8"/>
        <v>17406900</v>
      </c>
    </row>
    <row r="134" spans="1:10" x14ac:dyDescent="0.25">
      <c r="A134" s="13"/>
      <c r="B134" s="14"/>
      <c r="C134" s="15"/>
      <c r="D134" s="133"/>
      <c r="E134" s="130"/>
      <c r="F134" s="131"/>
      <c r="G134" s="92"/>
      <c r="J134" s="129">
        <f t="shared" si="8"/>
        <v>0</v>
      </c>
    </row>
    <row r="135" spans="1:10" x14ac:dyDescent="0.25">
      <c r="A135" s="3" t="s">
        <v>248</v>
      </c>
      <c r="B135" s="16" t="s">
        <v>249</v>
      </c>
      <c r="C135" s="5"/>
      <c r="D135" s="94"/>
      <c r="E135" s="119"/>
      <c r="F135" s="87"/>
      <c r="G135" s="87">
        <f>SUM(G136:G152)</f>
        <v>833022692.91000009</v>
      </c>
      <c r="J135" s="129">
        <f t="shared" si="8"/>
        <v>0</v>
      </c>
    </row>
    <row r="136" spans="1:10" ht="24" x14ac:dyDescent="0.25">
      <c r="A136" s="9" t="s">
        <v>250</v>
      </c>
      <c r="B136" s="10" t="s">
        <v>251</v>
      </c>
      <c r="C136" s="11"/>
      <c r="D136" s="91" t="s">
        <v>223</v>
      </c>
      <c r="E136" s="118">
        <v>1350.93</v>
      </c>
      <c r="F136" s="92">
        <v>147200</v>
      </c>
      <c r="G136" s="92">
        <f t="shared" ref="G136:G152" si="15">+F136*E136</f>
        <v>198856896</v>
      </c>
      <c r="J136" s="129">
        <f t="shared" si="8"/>
        <v>198856896</v>
      </c>
    </row>
    <row r="137" spans="1:10" x14ac:dyDescent="0.25">
      <c r="A137" s="17" t="s">
        <v>252</v>
      </c>
      <c r="B137" s="18" t="s">
        <v>253</v>
      </c>
      <c r="C137" s="19"/>
      <c r="D137" s="95" t="s">
        <v>223</v>
      </c>
      <c r="E137" s="120">
        <v>1411.94</v>
      </c>
      <c r="F137" s="97">
        <v>40176</v>
      </c>
      <c r="G137" s="92">
        <f t="shared" si="15"/>
        <v>56726101.440000005</v>
      </c>
      <c r="J137" s="129">
        <f t="shared" si="8"/>
        <v>56726101.440000005</v>
      </c>
    </row>
    <row r="138" spans="1:10" ht="24" x14ac:dyDescent="0.25">
      <c r="A138" s="9" t="s">
        <v>254</v>
      </c>
      <c r="B138" s="10" t="s">
        <v>255</v>
      </c>
      <c r="C138" s="11"/>
      <c r="D138" s="91" t="s">
        <v>223</v>
      </c>
      <c r="E138" s="118">
        <v>203.18</v>
      </c>
      <c r="F138" s="92">
        <v>78750</v>
      </c>
      <c r="G138" s="92">
        <f t="shared" si="15"/>
        <v>16000425</v>
      </c>
      <c r="J138" s="129">
        <f t="shared" ref="J138:J201" si="16">+F138*E138</f>
        <v>16000425</v>
      </c>
    </row>
    <row r="139" spans="1:10" ht="48" x14ac:dyDescent="0.25">
      <c r="A139" s="9" t="s">
        <v>256</v>
      </c>
      <c r="B139" s="10" t="s">
        <v>257</v>
      </c>
      <c r="C139" s="11"/>
      <c r="D139" s="91" t="s">
        <v>223</v>
      </c>
      <c r="E139" s="118">
        <v>339.26</v>
      </c>
      <c r="F139" s="92">
        <v>248170</v>
      </c>
      <c r="G139" s="92">
        <f t="shared" si="15"/>
        <v>84194154.200000003</v>
      </c>
      <c r="J139" s="129">
        <f t="shared" si="16"/>
        <v>84194154.200000003</v>
      </c>
    </row>
    <row r="140" spans="1:10" ht="36" x14ac:dyDescent="0.25">
      <c r="A140" s="9" t="s">
        <v>258</v>
      </c>
      <c r="B140" s="10" t="s">
        <v>259</v>
      </c>
      <c r="C140" s="11"/>
      <c r="D140" s="91" t="s">
        <v>1821</v>
      </c>
      <c r="E140" s="118">
        <v>76.760000000000005</v>
      </c>
      <c r="F140" s="92">
        <v>109250</v>
      </c>
      <c r="G140" s="92">
        <f t="shared" si="15"/>
        <v>8386030.0000000009</v>
      </c>
      <c r="J140" s="129">
        <f t="shared" si="16"/>
        <v>8386030.0000000009</v>
      </c>
    </row>
    <row r="141" spans="1:10" ht="36" x14ac:dyDescent="0.25">
      <c r="A141" s="9" t="s">
        <v>260</v>
      </c>
      <c r="B141" s="10" t="s">
        <v>261</v>
      </c>
      <c r="C141" s="11"/>
      <c r="D141" s="91" t="s">
        <v>1821</v>
      </c>
      <c r="E141" s="118">
        <v>756.63</v>
      </c>
      <c r="F141" s="92">
        <v>414000</v>
      </c>
      <c r="G141" s="92">
        <f t="shared" si="15"/>
        <v>313244820</v>
      </c>
      <c r="J141" s="129">
        <f t="shared" si="16"/>
        <v>313244820</v>
      </c>
    </row>
    <row r="142" spans="1:10" ht="24" x14ac:dyDescent="0.25">
      <c r="A142" s="17" t="s">
        <v>262</v>
      </c>
      <c r="B142" s="18" t="s">
        <v>263</v>
      </c>
      <c r="C142" s="19"/>
      <c r="D142" s="91" t="s">
        <v>223</v>
      </c>
      <c r="E142" s="118">
        <v>2854.44</v>
      </c>
      <c r="F142" s="92">
        <v>27846</v>
      </c>
      <c r="G142" s="92">
        <f t="shared" si="15"/>
        <v>79484736.239999995</v>
      </c>
      <c r="J142" s="129">
        <f t="shared" si="16"/>
        <v>79484736.239999995</v>
      </c>
    </row>
    <row r="143" spans="1:10" ht="24" x14ac:dyDescent="0.25">
      <c r="A143" s="17" t="s">
        <v>264</v>
      </c>
      <c r="B143" s="18" t="s">
        <v>265</v>
      </c>
      <c r="C143" s="19"/>
      <c r="D143" s="91" t="s">
        <v>196</v>
      </c>
      <c r="E143" s="118">
        <v>591.36</v>
      </c>
      <c r="F143" s="92">
        <v>21925</v>
      </c>
      <c r="G143" s="92">
        <f t="shared" si="15"/>
        <v>12965568</v>
      </c>
      <c r="J143" s="129">
        <f t="shared" si="16"/>
        <v>12965568</v>
      </c>
    </row>
    <row r="144" spans="1:10" x14ac:dyDescent="0.25">
      <c r="A144" s="17" t="s">
        <v>266</v>
      </c>
      <c r="B144" s="18" t="s">
        <v>267</v>
      </c>
      <c r="C144" s="19"/>
      <c r="D144" s="91" t="s">
        <v>196</v>
      </c>
      <c r="E144" s="132">
        <v>78.48</v>
      </c>
      <c r="F144" s="92">
        <v>3800</v>
      </c>
      <c r="G144" s="92">
        <f t="shared" si="15"/>
        <v>298224</v>
      </c>
      <c r="J144" s="129">
        <f t="shared" si="16"/>
        <v>298224</v>
      </c>
    </row>
    <row r="145" spans="1:10" x14ac:dyDescent="0.25">
      <c r="A145" s="17" t="s">
        <v>268</v>
      </c>
      <c r="B145" s="18" t="s">
        <v>269</v>
      </c>
      <c r="C145" s="19"/>
      <c r="D145" s="91" t="s">
        <v>196</v>
      </c>
      <c r="E145" s="132">
        <f>+E144</f>
        <v>78.48</v>
      </c>
      <c r="F145" s="92">
        <v>4800</v>
      </c>
      <c r="G145" s="92">
        <f t="shared" si="15"/>
        <v>376704</v>
      </c>
      <c r="J145" s="129">
        <f t="shared" si="16"/>
        <v>376704</v>
      </c>
    </row>
    <row r="146" spans="1:10" ht="24" x14ac:dyDescent="0.25">
      <c r="A146" s="9" t="s">
        <v>270</v>
      </c>
      <c r="B146" s="10" t="s">
        <v>271</v>
      </c>
      <c r="C146" s="11"/>
      <c r="D146" s="91" t="s">
        <v>223</v>
      </c>
      <c r="E146" s="118">
        <v>211.47</v>
      </c>
      <c r="F146" s="92">
        <v>89700</v>
      </c>
      <c r="G146" s="92">
        <f t="shared" si="15"/>
        <v>18968859</v>
      </c>
      <c r="J146" s="129">
        <f t="shared" si="16"/>
        <v>18968859</v>
      </c>
    </row>
    <row r="147" spans="1:10" ht="24" x14ac:dyDescent="0.25">
      <c r="A147" s="9" t="s">
        <v>272</v>
      </c>
      <c r="B147" s="10" t="s">
        <v>273</v>
      </c>
      <c r="C147" s="11"/>
      <c r="D147" s="104" t="s">
        <v>223</v>
      </c>
      <c r="E147" s="132">
        <v>177.86</v>
      </c>
      <c r="F147" s="92">
        <v>45000</v>
      </c>
      <c r="G147" s="92">
        <f t="shared" si="15"/>
        <v>8003700.0000000009</v>
      </c>
      <c r="J147" s="129">
        <f t="shared" si="16"/>
        <v>8003700.0000000009</v>
      </c>
    </row>
    <row r="148" spans="1:10" ht="24" x14ac:dyDescent="0.25">
      <c r="A148" s="17" t="s">
        <v>274</v>
      </c>
      <c r="B148" s="18" t="s">
        <v>275</v>
      </c>
      <c r="C148" s="19"/>
      <c r="D148" s="91" t="s">
        <v>196</v>
      </c>
      <c r="E148" s="118">
        <v>78.48</v>
      </c>
      <c r="F148" s="92">
        <v>14802</v>
      </c>
      <c r="G148" s="92">
        <f t="shared" si="15"/>
        <v>1161660.96</v>
      </c>
      <c r="J148" s="129">
        <f t="shared" si="16"/>
        <v>1161660.96</v>
      </c>
    </row>
    <row r="149" spans="1:10" x14ac:dyDescent="0.25">
      <c r="A149" s="9" t="s">
        <v>276</v>
      </c>
      <c r="B149" s="10" t="s">
        <v>277</v>
      </c>
      <c r="C149" s="11"/>
      <c r="D149" s="91" t="s">
        <v>223</v>
      </c>
      <c r="E149" s="118">
        <v>118.44</v>
      </c>
      <c r="F149" s="92">
        <v>35861</v>
      </c>
      <c r="G149" s="92">
        <f t="shared" si="15"/>
        <v>4247376.84</v>
      </c>
      <c r="J149" s="129">
        <f t="shared" si="16"/>
        <v>4247376.84</v>
      </c>
    </row>
    <row r="150" spans="1:10" x14ac:dyDescent="0.25">
      <c r="A150" s="9" t="s">
        <v>278</v>
      </c>
      <c r="B150" s="10" t="s">
        <v>279</v>
      </c>
      <c r="C150" s="11"/>
      <c r="D150" s="91" t="s">
        <v>196</v>
      </c>
      <c r="E150" s="118">
        <v>1080.1400000000001</v>
      </c>
      <c r="F150" s="92">
        <v>22080</v>
      </c>
      <c r="G150" s="92">
        <f t="shared" si="15"/>
        <v>23849491.200000003</v>
      </c>
      <c r="J150" s="129">
        <f t="shared" si="16"/>
        <v>23849491.200000003</v>
      </c>
    </row>
    <row r="151" spans="1:10" x14ac:dyDescent="0.25">
      <c r="A151" s="9" t="s">
        <v>280</v>
      </c>
      <c r="B151" s="10" t="s">
        <v>281</v>
      </c>
      <c r="C151" s="11"/>
      <c r="D151" s="91" t="s">
        <v>196</v>
      </c>
      <c r="E151" s="118">
        <v>253.47</v>
      </c>
      <c r="F151" s="92">
        <v>14099</v>
      </c>
      <c r="G151" s="92">
        <f t="shared" si="15"/>
        <v>3573673.53</v>
      </c>
      <c r="J151" s="129">
        <f t="shared" si="16"/>
        <v>3573673.53</v>
      </c>
    </row>
    <row r="152" spans="1:10" x14ac:dyDescent="0.25">
      <c r="A152" s="9" t="s">
        <v>282</v>
      </c>
      <c r="B152" s="10" t="s">
        <v>283</v>
      </c>
      <c r="C152" s="11"/>
      <c r="D152" s="91" t="s">
        <v>196</v>
      </c>
      <c r="E152" s="118">
        <v>199.5</v>
      </c>
      <c r="F152" s="92">
        <v>13455</v>
      </c>
      <c r="G152" s="92">
        <f t="shared" si="15"/>
        <v>2684272.5</v>
      </c>
      <c r="J152" s="129">
        <f t="shared" si="16"/>
        <v>2684272.5</v>
      </c>
    </row>
    <row r="153" spans="1:10" x14ac:dyDescent="0.25">
      <c r="A153" s="13"/>
      <c r="B153" s="14"/>
      <c r="C153" s="15"/>
      <c r="D153" s="91"/>
      <c r="E153" s="118"/>
      <c r="F153" s="92"/>
      <c r="G153" s="92"/>
      <c r="J153" s="129">
        <f t="shared" si="16"/>
        <v>0</v>
      </c>
    </row>
    <row r="154" spans="1:10" x14ac:dyDescent="0.25">
      <c r="A154" s="3" t="s">
        <v>284</v>
      </c>
      <c r="B154" s="16" t="s">
        <v>285</v>
      </c>
      <c r="C154" s="5"/>
      <c r="D154" s="94"/>
      <c r="E154" s="119"/>
      <c r="F154" s="87"/>
      <c r="G154" s="87">
        <f>SUM(G155:G159)</f>
        <v>17152548</v>
      </c>
      <c r="J154" s="129">
        <f t="shared" si="16"/>
        <v>0</v>
      </c>
    </row>
    <row r="155" spans="1:10" ht="60" x14ac:dyDescent="0.25">
      <c r="A155" s="9" t="s">
        <v>286</v>
      </c>
      <c r="B155" s="10" t="s">
        <v>287</v>
      </c>
      <c r="C155" s="11"/>
      <c r="D155" s="91" t="s">
        <v>1346</v>
      </c>
      <c r="E155" s="118">
        <v>4</v>
      </c>
      <c r="F155" s="92">
        <v>1140984</v>
      </c>
      <c r="G155" s="92">
        <f t="shared" ref="G155:G159" si="17">+F155*E155</f>
        <v>4563936</v>
      </c>
      <c r="J155" s="129">
        <f t="shared" si="16"/>
        <v>4563936</v>
      </c>
    </row>
    <row r="156" spans="1:10" ht="48" x14ac:dyDescent="0.25">
      <c r="A156" s="9" t="s">
        <v>288</v>
      </c>
      <c r="B156" s="10" t="s">
        <v>289</v>
      </c>
      <c r="C156" s="11"/>
      <c r="D156" s="91" t="s">
        <v>1346</v>
      </c>
      <c r="E156" s="118">
        <v>7</v>
      </c>
      <c r="F156" s="92">
        <v>665574</v>
      </c>
      <c r="G156" s="92">
        <f t="shared" si="17"/>
        <v>4659018</v>
      </c>
      <c r="J156" s="129">
        <f t="shared" si="16"/>
        <v>4659018</v>
      </c>
    </row>
    <row r="157" spans="1:10" ht="24" x14ac:dyDescent="0.25">
      <c r="A157" s="9" t="s">
        <v>290</v>
      </c>
      <c r="B157" s="10" t="s">
        <v>291</v>
      </c>
      <c r="C157" s="11"/>
      <c r="D157" s="91" t="s">
        <v>1346</v>
      </c>
      <c r="E157" s="118">
        <v>6</v>
      </c>
      <c r="F157" s="92">
        <v>1140984</v>
      </c>
      <c r="G157" s="92">
        <f t="shared" si="17"/>
        <v>6845904</v>
      </c>
      <c r="J157" s="129">
        <f t="shared" si="16"/>
        <v>6845904</v>
      </c>
    </row>
    <row r="158" spans="1:10" ht="48" x14ac:dyDescent="0.25">
      <c r="A158" s="9" t="s">
        <v>292</v>
      </c>
      <c r="B158" s="10" t="s">
        <v>293</v>
      </c>
      <c r="C158" s="11"/>
      <c r="D158" s="91" t="s">
        <v>1346</v>
      </c>
      <c r="E158" s="118">
        <v>6</v>
      </c>
      <c r="F158" s="92">
        <v>103615</v>
      </c>
      <c r="G158" s="92">
        <f t="shared" si="17"/>
        <v>621690</v>
      </c>
      <c r="J158" s="129">
        <f t="shared" si="16"/>
        <v>621690</v>
      </c>
    </row>
    <row r="159" spans="1:10" ht="24" x14ac:dyDescent="0.25">
      <c r="A159" s="9" t="s">
        <v>294</v>
      </c>
      <c r="B159" s="10" t="s">
        <v>295</v>
      </c>
      <c r="C159" s="11"/>
      <c r="D159" s="91" t="s">
        <v>1820</v>
      </c>
      <c r="E159" s="118">
        <v>4</v>
      </c>
      <c r="F159" s="92">
        <v>115500</v>
      </c>
      <c r="G159" s="92">
        <f t="shared" si="17"/>
        <v>462000</v>
      </c>
      <c r="J159" s="129">
        <f t="shared" si="16"/>
        <v>462000</v>
      </c>
    </row>
    <row r="160" spans="1:10" x14ac:dyDescent="0.25">
      <c r="A160" s="26"/>
      <c r="B160" s="20"/>
      <c r="C160" s="21"/>
      <c r="D160" s="91"/>
      <c r="E160" s="118"/>
      <c r="F160" s="92"/>
      <c r="G160" s="92"/>
      <c r="J160" s="129">
        <f t="shared" si="16"/>
        <v>0</v>
      </c>
    </row>
    <row r="161" spans="1:10" x14ac:dyDescent="0.25">
      <c r="A161" s="3" t="s">
        <v>296</v>
      </c>
      <c r="B161" s="16" t="s">
        <v>297</v>
      </c>
      <c r="C161" s="5"/>
      <c r="D161" s="94"/>
      <c r="E161" s="119"/>
      <c r="F161" s="87"/>
      <c r="G161" s="87">
        <f>SUM(G162:G169)</f>
        <v>165725987.74000001</v>
      </c>
      <c r="J161" s="129">
        <f t="shared" si="16"/>
        <v>0</v>
      </c>
    </row>
    <row r="162" spans="1:10" ht="60" x14ac:dyDescent="0.25">
      <c r="A162" s="9" t="s">
        <v>298</v>
      </c>
      <c r="B162" s="10" t="s">
        <v>299</v>
      </c>
      <c r="C162" s="11"/>
      <c r="D162" s="91" t="s">
        <v>1821</v>
      </c>
      <c r="E162" s="118">
        <v>119.8</v>
      </c>
      <c r="F162" s="92">
        <v>548550</v>
      </c>
      <c r="G162" s="92">
        <f t="shared" ref="G162:G169" si="18">+F162*E162</f>
        <v>65716290</v>
      </c>
      <c r="J162" s="129">
        <f t="shared" si="16"/>
        <v>65716290</v>
      </c>
    </row>
    <row r="163" spans="1:10" x14ac:dyDescent="0.25">
      <c r="A163" s="9" t="s">
        <v>300</v>
      </c>
      <c r="B163" s="10" t="s">
        <v>301</v>
      </c>
      <c r="C163" s="11"/>
      <c r="D163" s="91" t="s">
        <v>1821</v>
      </c>
      <c r="E163" s="118">
        <v>10.58</v>
      </c>
      <c r="F163" s="92">
        <v>463220</v>
      </c>
      <c r="G163" s="92">
        <f t="shared" si="18"/>
        <v>4900867.5999999996</v>
      </c>
      <c r="J163" s="129">
        <f t="shared" si="16"/>
        <v>4900867.5999999996</v>
      </c>
    </row>
    <row r="164" spans="1:10" x14ac:dyDescent="0.25">
      <c r="A164" s="9" t="s">
        <v>302</v>
      </c>
      <c r="B164" s="10" t="s">
        <v>303</v>
      </c>
      <c r="C164" s="11"/>
      <c r="D164" s="91" t="s">
        <v>1821</v>
      </c>
      <c r="E164" s="118">
        <v>2.63</v>
      </c>
      <c r="F164" s="92">
        <v>524170</v>
      </c>
      <c r="G164" s="92">
        <f t="shared" si="18"/>
        <v>1378567.0999999999</v>
      </c>
      <c r="J164" s="129">
        <f t="shared" si="16"/>
        <v>1378567.0999999999</v>
      </c>
    </row>
    <row r="165" spans="1:10" x14ac:dyDescent="0.25">
      <c r="A165" s="9" t="s">
        <v>304</v>
      </c>
      <c r="B165" s="10" t="s">
        <v>305</v>
      </c>
      <c r="C165" s="11"/>
      <c r="D165" s="91" t="s">
        <v>1346</v>
      </c>
      <c r="E165" s="118">
        <v>7</v>
      </c>
      <c r="F165" s="92">
        <v>345000</v>
      </c>
      <c r="G165" s="92">
        <f t="shared" si="18"/>
        <v>2415000</v>
      </c>
      <c r="J165" s="129">
        <f t="shared" si="16"/>
        <v>2415000</v>
      </c>
    </row>
    <row r="166" spans="1:10" ht="36" x14ac:dyDescent="0.25">
      <c r="A166" s="9" t="s">
        <v>306</v>
      </c>
      <c r="B166" s="10" t="s">
        <v>307</v>
      </c>
      <c r="C166" s="11"/>
      <c r="D166" s="91" t="s">
        <v>196</v>
      </c>
      <c r="E166" s="118">
        <v>399.11</v>
      </c>
      <c r="F166" s="92">
        <v>152640</v>
      </c>
      <c r="G166" s="92">
        <f t="shared" si="18"/>
        <v>60920150.399999999</v>
      </c>
      <c r="J166" s="129">
        <f t="shared" si="16"/>
        <v>60920150.399999999</v>
      </c>
    </row>
    <row r="167" spans="1:10" ht="36" x14ac:dyDescent="0.25">
      <c r="A167" s="9" t="s">
        <v>308</v>
      </c>
      <c r="B167" s="10" t="s">
        <v>309</v>
      </c>
      <c r="C167" s="11"/>
      <c r="D167" s="91" t="s">
        <v>1346</v>
      </c>
      <c r="E167" s="118">
        <v>38</v>
      </c>
      <c r="F167" s="92">
        <v>463220</v>
      </c>
      <c r="G167" s="92">
        <f t="shared" si="18"/>
        <v>17602360</v>
      </c>
      <c r="J167" s="129">
        <f t="shared" si="16"/>
        <v>17602360</v>
      </c>
    </row>
    <row r="168" spans="1:10" ht="24" x14ac:dyDescent="0.25">
      <c r="A168" s="9" t="s">
        <v>310</v>
      </c>
      <c r="B168" s="10" t="s">
        <v>311</v>
      </c>
      <c r="C168" s="11"/>
      <c r="D168" s="91" t="s">
        <v>196</v>
      </c>
      <c r="E168" s="118">
        <v>82.64</v>
      </c>
      <c r="F168" s="92">
        <v>137376</v>
      </c>
      <c r="G168" s="92">
        <f t="shared" si="18"/>
        <v>11352752.640000001</v>
      </c>
      <c r="J168" s="129">
        <f t="shared" si="16"/>
        <v>11352752.640000001</v>
      </c>
    </row>
    <row r="169" spans="1:10" ht="36" x14ac:dyDescent="0.25">
      <c r="A169" s="17" t="s">
        <v>312</v>
      </c>
      <c r="B169" s="18" t="s">
        <v>313</v>
      </c>
      <c r="C169" s="19"/>
      <c r="D169" s="104" t="s">
        <v>1346</v>
      </c>
      <c r="E169" s="122">
        <v>6</v>
      </c>
      <c r="F169" s="92">
        <v>240000</v>
      </c>
      <c r="G169" s="92">
        <f t="shared" si="18"/>
        <v>1440000</v>
      </c>
      <c r="J169" s="129">
        <f t="shared" si="16"/>
        <v>1440000</v>
      </c>
    </row>
    <row r="170" spans="1:10" x14ac:dyDescent="0.25">
      <c r="A170" s="13"/>
      <c r="B170" s="14"/>
      <c r="C170" s="15"/>
      <c r="D170" s="91"/>
      <c r="E170" s="118"/>
      <c r="F170" s="91"/>
      <c r="G170" s="92"/>
      <c r="J170" s="129">
        <f t="shared" si="16"/>
        <v>0</v>
      </c>
    </row>
    <row r="171" spans="1:10" x14ac:dyDescent="0.25">
      <c r="A171" s="3" t="s">
        <v>314</v>
      </c>
      <c r="B171" s="16" t="s">
        <v>315</v>
      </c>
      <c r="C171" s="5"/>
      <c r="D171" s="85"/>
      <c r="E171" s="116"/>
      <c r="F171" s="86"/>
      <c r="G171" s="87">
        <f>+G172+G184+G191+G193+G224</f>
        <v>195124435</v>
      </c>
      <c r="J171" s="129">
        <f t="shared" si="16"/>
        <v>0</v>
      </c>
    </row>
    <row r="172" spans="1:10" ht="36" x14ac:dyDescent="0.25">
      <c r="A172" s="6" t="s">
        <v>316</v>
      </c>
      <c r="B172" s="7" t="s">
        <v>317</v>
      </c>
      <c r="C172" s="8"/>
      <c r="D172" s="88"/>
      <c r="E172" s="117"/>
      <c r="F172" s="89"/>
      <c r="G172" s="90">
        <f>SUM(G173:G183)</f>
        <v>49924875</v>
      </c>
      <c r="J172" s="129">
        <f t="shared" si="16"/>
        <v>0</v>
      </c>
    </row>
    <row r="173" spans="1:10" ht="24" x14ac:dyDescent="0.25">
      <c r="A173" s="9" t="s">
        <v>318</v>
      </c>
      <c r="B173" s="10" t="s">
        <v>319</v>
      </c>
      <c r="C173" s="11"/>
      <c r="D173" s="91" t="s">
        <v>1346</v>
      </c>
      <c r="E173" s="118">
        <v>9</v>
      </c>
      <c r="F173" s="92">
        <v>366795</v>
      </c>
      <c r="G173" s="92">
        <f t="shared" ref="G173:G183" si="19">+F173*E173</f>
        <v>3301155</v>
      </c>
      <c r="J173" s="129">
        <f t="shared" si="16"/>
        <v>3301155</v>
      </c>
    </row>
    <row r="174" spans="1:10" ht="24" x14ac:dyDescent="0.25">
      <c r="A174" s="9" t="s">
        <v>320</v>
      </c>
      <c r="B174" s="10" t="s">
        <v>321</v>
      </c>
      <c r="C174" s="11"/>
      <c r="D174" s="91" t="s">
        <v>1346</v>
      </c>
      <c r="E174" s="118">
        <v>3</v>
      </c>
      <c r="F174" s="92">
        <v>476520</v>
      </c>
      <c r="G174" s="92">
        <f t="shared" si="19"/>
        <v>1429560</v>
      </c>
      <c r="J174" s="129">
        <f t="shared" si="16"/>
        <v>1429560</v>
      </c>
    </row>
    <row r="175" spans="1:10" ht="24" x14ac:dyDescent="0.25">
      <c r="A175" s="9" t="s">
        <v>322</v>
      </c>
      <c r="B175" s="10" t="s">
        <v>323</v>
      </c>
      <c r="C175" s="11"/>
      <c r="D175" s="91" t="s">
        <v>1346</v>
      </c>
      <c r="E175" s="118">
        <v>1</v>
      </c>
      <c r="F175" s="92">
        <v>899745</v>
      </c>
      <c r="G175" s="92">
        <f t="shared" si="19"/>
        <v>899745</v>
      </c>
      <c r="J175" s="129">
        <f t="shared" si="16"/>
        <v>899745</v>
      </c>
    </row>
    <row r="176" spans="1:10" ht="24" x14ac:dyDescent="0.25">
      <c r="A176" s="9" t="s">
        <v>324</v>
      </c>
      <c r="B176" s="10" t="s">
        <v>325</v>
      </c>
      <c r="C176" s="11"/>
      <c r="D176" s="91" t="s">
        <v>1346</v>
      </c>
      <c r="E176" s="118">
        <v>1</v>
      </c>
      <c r="F176" s="92">
        <v>827640</v>
      </c>
      <c r="G176" s="92">
        <f t="shared" si="19"/>
        <v>827640</v>
      </c>
      <c r="J176" s="129">
        <f t="shared" si="16"/>
        <v>827640</v>
      </c>
    </row>
    <row r="177" spans="1:10" ht="24" x14ac:dyDescent="0.25">
      <c r="A177" s="9" t="s">
        <v>326</v>
      </c>
      <c r="B177" s="10" t="s">
        <v>327</v>
      </c>
      <c r="C177" s="11"/>
      <c r="D177" s="91" t="s">
        <v>1346</v>
      </c>
      <c r="E177" s="118">
        <v>1</v>
      </c>
      <c r="F177" s="92">
        <v>554895</v>
      </c>
      <c r="G177" s="92">
        <f t="shared" si="19"/>
        <v>554895</v>
      </c>
      <c r="J177" s="129">
        <f t="shared" si="16"/>
        <v>554895</v>
      </c>
    </row>
    <row r="178" spans="1:10" ht="24" x14ac:dyDescent="0.25">
      <c r="A178" s="9" t="s">
        <v>328</v>
      </c>
      <c r="B178" s="10" t="s">
        <v>329</v>
      </c>
      <c r="C178" s="11"/>
      <c r="D178" s="105" t="s">
        <v>1346</v>
      </c>
      <c r="E178" s="123">
        <v>8</v>
      </c>
      <c r="F178" s="106">
        <v>2520540</v>
      </c>
      <c r="G178" s="92">
        <f t="shared" si="19"/>
        <v>20164320</v>
      </c>
      <c r="J178" s="129">
        <f t="shared" si="16"/>
        <v>20164320</v>
      </c>
    </row>
    <row r="179" spans="1:10" ht="24" x14ac:dyDescent="0.25">
      <c r="A179" s="9" t="s">
        <v>330</v>
      </c>
      <c r="B179" s="10" t="s">
        <v>331</v>
      </c>
      <c r="C179" s="11"/>
      <c r="D179" s="91" t="s">
        <v>1346</v>
      </c>
      <c r="E179" s="118">
        <v>9</v>
      </c>
      <c r="F179" s="92">
        <v>636405</v>
      </c>
      <c r="G179" s="92">
        <f t="shared" si="19"/>
        <v>5727645</v>
      </c>
      <c r="J179" s="129">
        <f t="shared" si="16"/>
        <v>5727645</v>
      </c>
    </row>
    <row r="180" spans="1:10" ht="24" x14ac:dyDescent="0.25">
      <c r="A180" s="9" t="s">
        <v>332</v>
      </c>
      <c r="B180" s="10" t="s">
        <v>333</v>
      </c>
      <c r="C180" s="11"/>
      <c r="D180" s="91" t="s">
        <v>1346</v>
      </c>
      <c r="E180" s="118">
        <v>1</v>
      </c>
      <c r="F180" s="92">
        <v>3658545</v>
      </c>
      <c r="G180" s="92">
        <f t="shared" si="19"/>
        <v>3658545</v>
      </c>
      <c r="J180" s="129">
        <f t="shared" si="16"/>
        <v>3658545</v>
      </c>
    </row>
    <row r="181" spans="1:10" ht="24" x14ac:dyDescent="0.25">
      <c r="A181" s="9" t="s">
        <v>334</v>
      </c>
      <c r="B181" s="10" t="s">
        <v>335</v>
      </c>
      <c r="C181" s="11"/>
      <c r="D181" s="91" t="s">
        <v>1346</v>
      </c>
      <c r="E181" s="118">
        <v>1</v>
      </c>
      <c r="F181" s="92">
        <v>3072300</v>
      </c>
      <c r="G181" s="92">
        <f t="shared" si="19"/>
        <v>3072300</v>
      </c>
      <c r="J181" s="129">
        <f t="shared" si="16"/>
        <v>3072300</v>
      </c>
    </row>
    <row r="182" spans="1:10" ht="24" x14ac:dyDescent="0.25">
      <c r="A182" s="9" t="s">
        <v>336</v>
      </c>
      <c r="B182" s="10" t="s">
        <v>337</v>
      </c>
      <c r="C182" s="11"/>
      <c r="D182" s="91" t="s">
        <v>1346</v>
      </c>
      <c r="E182" s="118">
        <v>12</v>
      </c>
      <c r="F182" s="92">
        <v>501600</v>
      </c>
      <c r="G182" s="92">
        <f t="shared" si="19"/>
        <v>6019200</v>
      </c>
      <c r="J182" s="129">
        <f t="shared" si="16"/>
        <v>6019200</v>
      </c>
    </row>
    <row r="183" spans="1:10" ht="24" x14ac:dyDescent="0.25">
      <c r="A183" s="9" t="s">
        <v>338</v>
      </c>
      <c r="B183" s="10" t="s">
        <v>339</v>
      </c>
      <c r="C183" s="11"/>
      <c r="D183" s="91" t="s">
        <v>1346</v>
      </c>
      <c r="E183" s="118">
        <v>1</v>
      </c>
      <c r="F183" s="92">
        <v>4269870</v>
      </c>
      <c r="G183" s="92">
        <f t="shared" si="19"/>
        <v>4269870</v>
      </c>
      <c r="J183" s="129">
        <f t="shared" si="16"/>
        <v>4269870</v>
      </c>
    </row>
    <row r="184" spans="1:10" ht="48" x14ac:dyDescent="0.25">
      <c r="A184" s="6" t="s">
        <v>340</v>
      </c>
      <c r="B184" s="7" t="s">
        <v>341</v>
      </c>
      <c r="C184" s="8"/>
      <c r="D184" s="88"/>
      <c r="E184" s="117"/>
      <c r="F184" s="89"/>
      <c r="G184" s="90">
        <f>SUM(G185:G190)</f>
        <v>10446975</v>
      </c>
      <c r="J184" s="129">
        <f t="shared" si="16"/>
        <v>0</v>
      </c>
    </row>
    <row r="185" spans="1:10" ht="24" x14ac:dyDescent="0.25">
      <c r="A185" s="9" t="s">
        <v>342</v>
      </c>
      <c r="B185" s="12" t="s">
        <v>343</v>
      </c>
      <c r="C185" s="11"/>
      <c r="D185" s="91" t="s">
        <v>1346</v>
      </c>
      <c r="E185" s="118">
        <v>1</v>
      </c>
      <c r="F185" s="92">
        <v>2889810</v>
      </c>
      <c r="G185" s="92">
        <f t="shared" ref="G185:G190" si="20">+F185*E185</f>
        <v>2889810</v>
      </c>
      <c r="J185" s="129">
        <f t="shared" si="16"/>
        <v>2889810</v>
      </c>
    </row>
    <row r="186" spans="1:10" ht="24" x14ac:dyDescent="0.25">
      <c r="A186" s="9" t="s">
        <v>344</v>
      </c>
      <c r="B186" s="10" t="s">
        <v>345</v>
      </c>
      <c r="C186" s="11"/>
      <c r="D186" s="91" t="s">
        <v>1346</v>
      </c>
      <c r="E186" s="118">
        <v>1</v>
      </c>
      <c r="F186" s="92">
        <v>1836450</v>
      </c>
      <c r="G186" s="92">
        <f t="shared" si="20"/>
        <v>1836450</v>
      </c>
      <c r="J186" s="129">
        <f t="shared" si="16"/>
        <v>1836450</v>
      </c>
    </row>
    <row r="187" spans="1:10" ht="24" x14ac:dyDescent="0.25">
      <c r="A187" s="9" t="s">
        <v>346</v>
      </c>
      <c r="B187" s="10" t="s">
        <v>347</v>
      </c>
      <c r="C187" s="11"/>
      <c r="D187" s="91" t="s">
        <v>1346</v>
      </c>
      <c r="E187" s="118">
        <v>1</v>
      </c>
      <c r="F187" s="92">
        <v>2117115</v>
      </c>
      <c r="G187" s="92">
        <f t="shared" si="20"/>
        <v>2117115</v>
      </c>
      <c r="J187" s="129">
        <f t="shared" si="16"/>
        <v>2117115</v>
      </c>
    </row>
    <row r="188" spans="1:10" ht="24" x14ac:dyDescent="0.25">
      <c r="A188" s="9" t="s">
        <v>348</v>
      </c>
      <c r="B188" s="10" t="s">
        <v>349</v>
      </c>
      <c r="C188" s="11"/>
      <c r="D188" s="91" t="s">
        <v>1346</v>
      </c>
      <c r="E188" s="118">
        <v>1</v>
      </c>
      <c r="F188" s="92">
        <v>1947330</v>
      </c>
      <c r="G188" s="92">
        <f t="shared" si="20"/>
        <v>1947330</v>
      </c>
      <c r="J188" s="129">
        <f t="shared" si="16"/>
        <v>1947330</v>
      </c>
    </row>
    <row r="189" spans="1:10" ht="24" x14ac:dyDescent="0.25">
      <c r="A189" s="9" t="s">
        <v>350</v>
      </c>
      <c r="B189" s="10" t="s">
        <v>351</v>
      </c>
      <c r="C189" s="11"/>
      <c r="D189" s="91" t="s">
        <v>1346</v>
      </c>
      <c r="E189" s="118">
        <v>1</v>
      </c>
      <c r="F189" s="92">
        <v>772695</v>
      </c>
      <c r="G189" s="92">
        <f t="shared" si="20"/>
        <v>772695</v>
      </c>
      <c r="J189" s="129">
        <f t="shared" si="16"/>
        <v>772695</v>
      </c>
    </row>
    <row r="190" spans="1:10" ht="24" x14ac:dyDescent="0.25">
      <c r="A190" s="9" t="s">
        <v>352</v>
      </c>
      <c r="B190" s="10" t="s">
        <v>353</v>
      </c>
      <c r="C190" s="11"/>
      <c r="D190" s="91" t="s">
        <v>1346</v>
      </c>
      <c r="E190" s="118">
        <v>1</v>
      </c>
      <c r="F190" s="92">
        <v>883575</v>
      </c>
      <c r="G190" s="92">
        <f t="shared" si="20"/>
        <v>883575</v>
      </c>
      <c r="J190" s="129">
        <f t="shared" si="16"/>
        <v>883575</v>
      </c>
    </row>
    <row r="191" spans="1:10" ht="36" x14ac:dyDescent="0.25">
      <c r="A191" s="6" t="s">
        <v>354</v>
      </c>
      <c r="B191" s="7" t="s">
        <v>355</v>
      </c>
      <c r="C191" s="8"/>
      <c r="D191" s="88"/>
      <c r="E191" s="117"/>
      <c r="F191" s="89"/>
      <c r="G191" s="90">
        <f>SUM(G192)</f>
        <v>1773750</v>
      </c>
      <c r="J191" s="129">
        <f t="shared" si="16"/>
        <v>0</v>
      </c>
    </row>
    <row r="192" spans="1:10" ht="24" x14ac:dyDescent="0.25">
      <c r="A192" s="9" t="s">
        <v>356</v>
      </c>
      <c r="B192" s="10" t="s">
        <v>357</v>
      </c>
      <c r="C192" s="11"/>
      <c r="D192" s="91" t="s">
        <v>1346</v>
      </c>
      <c r="E192" s="118">
        <v>3</v>
      </c>
      <c r="F192" s="92">
        <v>591250</v>
      </c>
      <c r="G192" s="92">
        <f>+F192*E192</f>
        <v>1773750</v>
      </c>
      <c r="J192" s="129">
        <f t="shared" si="16"/>
        <v>1773750</v>
      </c>
    </row>
    <row r="193" spans="1:10" ht="60" x14ac:dyDescent="0.25">
      <c r="A193" s="6" t="s">
        <v>358</v>
      </c>
      <c r="B193" s="7" t="s">
        <v>359</v>
      </c>
      <c r="C193" s="8"/>
      <c r="D193" s="88"/>
      <c r="E193" s="117"/>
      <c r="F193" s="89"/>
      <c r="G193" s="90">
        <f>SUM(G194:G223)</f>
        <v>96760675</v>
      </c>
      <c r="J193" s="129">
        <f t="shared" si="16"/>
        <v>0</v>
      </c>
    </row>
    <row r="194" spans="1:10" x14ac:dyDescent="0.25">
      <c r="A194" s="26" t="s">
        <v>360</v>
      </c>
      <c r="B194" s="10" t="s">
        <v>361</v>
      </c>
      <c r="C194" s="11"/>
      <c r="D194" s="91" t="s">
        <v>1346</v>
      </c>
      <c r="E194" s="118">
        <v>6</v>
      </c>
      <c r="F194" s="92">
        <v>295295</v>
      </c>
      <c r="G194" s="92">
        <f t="shared" ref="G194:G223" si="21">+F194*E194</f>
        <v>1771770</v>
      </c>
      <c r="J194" s="129">
        <f t="shared" si="16"/>
        <v>1771770</v>
      </c>
    </row>
    <row r="195" spans="1:10" x14ac:dyDescent="0.25">
      <c r="A195" s="26" t="s">
        <v>362</v>
      </c>
      <c r="B195" s="10" t="s">
        <v>363</v>
      </c>
      <c r="C195" s="11"/>
      <c r="D195" s="91" t="s">
        <v>1346</v>
      </c>
      <c r="E195" s="118">
        <v>18</v>
      </c>
      <c r="F195" s="92">
        <v>1001000</v>
      </c>
      <c r="G195" s="92">
        <f t="shared" si="21"/>
        <v>18018000</v>
      </c>
      <c r="J195" s="129">
        <f t="shared" si="16"/>
        <v>18018000</v>
      </c>
    </row>
    <row r="196" spans="1:10" x14ac:dyDescent="0.25">
      <c r="A196" s="26" t="s">
        <v>364</v>
      </c>
      <c r="B196" s="10" t="s">
        <v>365</v>
      </c>
      <c r="C196" s="11"/>
      <c r="D196" s="91" t="s">
        <v>1346</v>
      </c>
      <c r="E196" s="118">
        <v>4</v>
      </c>
      <c r="F196" s="92">
        <v>295295</v>
      </c>
      <c r="G196" s="92">
        <f t="shared" si="21"/>
        <v>1181180</v>
      </c>
      <c r="J196" s="129">
        <f t="shared" si="16"/>
        <v>1181180</v>
      </c>
    </row>
    <row r="197" spans="1:10" x14ac:dyDescent="0.25">
      <c r="A197" s="26" t="s">
        <v>366</v>
      </c>
      <c r="B197" s="10" t="s">
        <v>367</v>
      </c>
      <c r="C197" s="11"/>
      <c r="D197" s="91" t="s">
        <v>1346</v>
      </c>
      <c r="E197" s="118">
        <v>8</v>
      </c>
      <c r="F197" s="92">
        <v>1001000</v>
      </c>
      <c r="G197" s="92">
        <f t="shared" si="21"/>
        <v>8008000</v>
      </c>
      <c r="J197" s="129">
        <f t="shared" si="16"/>
        <v>8008000</v>
      </c>
    </row>
    <row r="198" spans="1:10" x14ac:dyDescent="0.25">
      <c r="A198" s="26" t="s">
        <v>368</v>
      </c>
      <c r="B198" s="10" t="s">
        <v>369</v>
      </c>
      <c r="C198" s="11"/>
      <c r="D198" s="91" t="s">
        <v>1346</v>
      </c>
      <c r="E198" s="118">
        <v>1</v>
      </c>
      <c r="F198" s="92">
        <v>170170</v>
      </c>
      <c r="G198" s="92">
        <f t="shared" si="21"/>
        <v>170170</v>
      </c>
      <c r="J198" s="129">
        <f t="shared" si="16"/>
        <v>170170</v>
      </c>
    </row>
    <row r="199" spans="1:10" x14ac:dyDescent="0.25">
      <c r="A199" s="26" t="s">
        <v>370</v>
      </c>
      <c r="B199" s="10" t="s">
        <v>371</v>
      </c>
      <c r="C199" s="11"/>
      <c r="D199" s="91" t="s">
        <v>1346</v>
      </c>
      <c r="E199" s="118">
        <v>5</v>
      </c>
      <c r="F199" s="92">
        <v>575575</v>
      </c>
      <c r="G199" s="92">
        <f t="shared" si="21"/>
        <v>2877875</v>
      </c>
      <c r="J199" s="129">
        <f t="shared" si="16"/>
        <v>2877875</v>
      </c>
    </row>
    <row r="200" spans="1:10" x14ac:dyDescent="0.25">
      <c r="A200" s="26" t="s">
        <v>372</v>
      </c>
      <c r="B200" s="10" t="s">
        <v>373</v>
      </c>
      <c r="C200" s="11"/>
      <c r="D200" s="91" t="s">
        <v>1346</v>
      </c>
      <c r="E200" s="118">
        <v>1</v>
      </c>
      <c r="F200" s="92">
        <v>150150</v>
      </c>
      <c r="G200" s="92">
        <f t="shared" si="21"/>
        <v>150150</v>
      </c>
      <c r="J200" s="129">
        <f t="shared" si="16"/>
        <v>150150</v>
      </c>
    </row>
    <row r="201" spans="1:10" x14ac:dyDescent="0.25">
      <c r="A201" s="26" t="s">
        <v>374</v>
      </c>
      <c r="B201" s="10" t="s">
        <v>375</v>
      </c>
      <c r="C201" s="11"/>
      <c r="D201" s="91" t="s">
        <v>1346</v>
      </c>
      <c r="E201" s="118">
        <v>1</v>
      </c>
      <c r="F201" s="92">
        <v>230230</v>
      </c>
      <c r="G201" s="92">
        <f t="shared" si="21"/>
        <v>230230</v>
      </c>
      <c r="J201" s="129">
        <f t="shared" si="16"/>
        <v>230230</v>
      </c>
    </row>
    <row r="202" spans="1:10" x14ac:dyDescent="0.25">
      <c r="A202" s="26" t="s">
        <v>376</v>
      </c>
      <c r="B202" s="10" t="s">
        <v>377</v>
      </c>
      <c r="C202" s="11"/>
      <c r="D202" s="91" t="s">
        <v>1346</v>
      </c>
      <c r="E202" s="118">
        <v>6</v>
      </c>
      <c r="F202" s="92">
        <v>295295</v>
      </c>
      <c r="G202" s="92">
        <f t="shared" si="21"/>
        <v>1771770</v>
      </c>
      <c r="J202" s="129">
        <f t="shared" ref="J202:J265" si="22">+F202*E202</f>
        <v>1771770</v>
      </c>
    </row>
    <row r="203" spans="1:10" x14ac:dyDescent="0.25">
      <c r="A203" s="26" t="s">
        <v>378</v>
      </c>
      <c r="B203" s="10" t="s">
        <v>379</v>
      </c>
      <c r="C203" s="11"/>
      <c r="D203" s="91" t="s">
        <v>1346</v>
      </c>
      <c r="E203" s="118">
        <v>18</v>
      </c>
      <c r="F203" s="92">
        <v>1001000</v>
      </c>
      <c r="G203" s="92">
        <f t="shared" si="21"/>
        <v>18018000</v>
      </c>
      <c r="J203" s="129">
        <f t="shared" si="22"/>
        <v>18018000</v>
      </c>
    </row>
    <row r="204" spans="1:10" x14ac:dyDescent="0.25">
      <c r="A204" s="26" t="s">
        <v>380</v>
      </c>
      <c r="B204" s="10" t="s">
        <v>381</v>
      </c>
      <c r="C204" s="11"/>
      <c r="D204" s="91" t="s">
        <v>1346</v>
      </c>
      <c r="E204" s="118">
        <v>18</v>
      </c>
      <c r="F204" s="92">
        <v>475475</v>
      </c>
      <c r="G204" s="92">
        <f t="shared" si="21"/>
        <v>8558550</v>
      </c>
      <c r="J204" s="129">
        <f t="shared" si="22"/>
        <v>8558550</v>
      </c>
    </row>
    <row r="205" spans="1:10" x14ac:dyDescent="0.25">
      <c r="A205" s="26" t="s">
        <v>382</v>
      </c>
      <c r="B205" s="10" t="s">
        <v>383</v>
      </c>
      <c r="C205" s="11"/>
      <c r="D205" s="91" t="s">
        <v>1346</v>
      </c>
      <c r="E205" s="118">
        <v>18</v>
      </c>
      <c r="F205" s="92">
        <v>345345</v>
      </c>
      <c r="G205" s="92">
        <f t="shared" si="21"/>
        <v>6216210</v>
      </c>
      <c r="J205" s="129">
        <f t="shared" si="22"/>
        <v>6216210</v>
      </c>
    </row>
    <row r="206" spans="1:10" x14ac:dyDescent="0.25">
      <c r="A206" s="26" t="s">
        <v>384</v>
      </c>
      <c r="B206" s="10" t="s">
        <v>385</v>
      </c>
      <c r="C206" s="11"/>
      <c r="D206" s="91" t="s">
        <v>1346</v>
      </c>
      <c r="E206" s="118">
        <v>1</v>
      </c>
      <c r="F206" s="92">
        <v>250250</v>
      </c>
      <c r="G206" s="92">
        <f t="shared" si="21"/>
        <v>250250</v>
      </c>
      <c r="J206" s="129">
        <f t="shared" si="22"/>
        <v>250250</v>
      </c>
    </row>
    <row r="207" spans="1:10" x14ac:dyDescent="0.25">
      <c r="A207" s="26" t="s">
        <v>386</v>
      </c>
      <c r="B207" s="10" t="s">
        <v>387</v>
      </c>
      <c r="C207" s="11"/>
      <c r="D207" s="91" t="s">
        <v>1346</v>
      </c>
      <c r="E207" s="118">
        <v>1</v>
      </c>
      <c r="F207" s="92">
        <v>655655</v>
      </c>
      <c r="G207" s="92">
        <f t="shared" si="21"/>
        <v>655655</v>
      </c>
      <c r="J207" s="129">
        <f t="shared" si="22"/>
        <v>655655</v>
      </c>
    </row>
    <row r="208" spans="1:10" x14ac:dyDescent="0.25">
      <c r="A208" s="26" t="s">
        <v>388</v>
      </c>
      <c r="B208" s="10" t="s">
        <v>389</v>
      </c>
      <c r="C208" s="11"/>
      <c r="D208" s="91" t="s">
        <v>1346</v>
      </c>
      <c r="E208" s="118">
        <v>1</v>
      </c>
      <c r="F208" s="92">
        <v>1036035</v>
      </c>
      <c r="G208" s="92">
        <f t="shared" si="21"/>
        <v>1036035</v>
      </c>
      <c r="J208" s="129">
        <f t="shared" si="22"/>
        <v>1036035</v>
      </c>
    </row>
    <row r="209" spans="1:10" x14ac:dyDescent="0.25">
      <c r="A209" s="26" t="s">
        <v>390</v>
      </c>
      <c r="B209" s="10" t="s">
        <v>391</v>
      </c>
      <c r="C209" s="11"/>
      <c r="D209" s="91" t="s">
        <v>1346</v>
      </c>
      <c r="E209" s="118">
        <v>3</v>
      </c>
      <c r="F209" s="92">
        <v>660660</v>
      </c>
      <c r="G209" s="92">
        <f t="shared" si="21"/>
        <v>1981980</v>
      </c>
      <c r="J209" s="129">
        <f t="shared" si="22"/>
        <v>1981980</v>
      </c>
    </row>
    <row r="210" spans="1:10" x14ac:dyDescent="0.25">
      <c r="A210" s="26" t="s">
        <v>392</v>
      </c>
      <c r="B210" s="10" t="s">
        <v>393</v>
      </c>
      <c r="C210" s="11"/>
      <c r="D210" s="91" t="s">
        <v>1346</v>
      </c>
      <c r="E210" s="118">
        <v>1</v>
      </c>
      <c r="F210" s="92">
        <v>205205</v>
      </c>
      <c r="G210" s="92">
        <f t="shared" si="21"/>
        <v>205205</v>
      </c>
      <c r="J210" s="129">
        <f t="shared" si="22"/>
        <v>205205</v>
      </c>
    </row>
    <row r="211" spans="1:10" ht="24" x14ac:dyDescent="0.25">
      <c r="A211" s="26" t="s">
        <v>394</v>
      </c>
      <c r="B211" s="10" t="s">
        <v>395</v>
      </c>
      <c r="C211" s="11"/>
      <c r="D211" s="91" t="s">
        <v>1346</v>
      </c>
      <c r="E211" s="118">
        <v>1</v>
      </c>
      <c r="F211" s="92">
        <v>944955</v>
      </c>
      <c r="G211" s="92">
        <f t="shared" si="21"/>
        <v>944955</v>
      </c>
      <c r="J211" s="129">
        <f t="shared" si="22"/>
        <v>944955</v>
      </c>
    </row>
    <row r="212" spans="1:10" x14ac:dyDescent="0.25">
      <c r="A212" s="26" t="s">
        <v>396</v>
      </c>
      <c r="B212" s="10" t="s">
        <v>397</v>
      </c>
      <c r="C212" s="11"/>
      <c r="D212" s="91" t="s">
        <v>1346</v>
      </c>
      <c r="E212" s="118">
        <v>4</v>
      </c>
      <c r="F212" s="92">
        <v>295295</v>
      </c>
      <c r="G212" s="92">
        <f t="shared" si="21"/>
        <v>1181180</v>
      </c>
      <c r="J212" s="129">
        <f t="shared" si="22"/>
        <v>1181180</v>
      </c>
    </row>
    <row r="213" spans="1:10" x14ac:dyDescent="0.25">
      <c r="A213" s="26" t="s">
        <v>398</v>
      </c>
      <c r="B213" s="10" t="s">
        <v>399</v>
      </c>
      <c r="C213" s="11"/>
      <c r="D213" s="91" t="s">
        <v>1346</v>
      </c>
      <c r="E213" s="118">
        <v>8</v>
      </c>
      <c r="F213" s="92">
        <v>1001000</v>
      </c>
      <c r="G213" s="92">
        <f t="shared" si="21"/>
        <v>8008000</v>
      </c>
      <c r="J213" s="129">
        <f t="shared" si="22"/>
        <v>8008000</v>
      </c>
    </row>
    <row r="214" spans="1:10" x14ac:dyDescent="0.25">
      <c r="A214" s="26" t="s">
        <v>400</v>
      </c>
      <c r="B214" s="10" t="s">
        <v>401</v>
      </c>
      <c r="C214" s="11"/>
      <c r="D214" s="91" t="s">
        <v>1346</v>
      </c>
      <c r="E214" s="118">
        <v>1</v>
      </c>
      <c r="F214" s="92">
        <v>170170</v>
      </c>
      <c r="G214" s="92">
        <f t="shared" si="21"/>
        <v>170170</v>
      </c>
      <c r="J214" s="129">
        <f t="shared" si="22"/>
        <v>170170</v>
      </c>
    </row>
    <row r="215" spans="1:10" x14ac:dyDescent="0.25">
      <c r="A215" s="26" t="s">
        <v>402</v>
      </c>
      <c r="B215" s="10" t="s">
        <v>403</v>
      </c>
      <c r="C215" s="11"/>
      <c r="D215" s="91" t="s">
        <v>1346</v>
      </c>
      <c r="E215" s="118">
        <v>5</v>
      </c>
      <c r="F215" s="92">
        <v>575575</v>
      </c>
      <c r="G215" s="92">
        <f t="shared" si="21"/>
        <v>2877875</v>
      </c>
      <c r="J215" s="129">
        <f t="shared" si="22"/>
        <v>2877875</v>
      </c>
    </row>
    <row r="216" spans="1:10" x14ac:dyDescent="0.25">
      <c r="A216" s="26" t="s">
        <v>404</v>
      </c>
      <c r="B216" s="10" t="s">
        <v>405</v>
      </c>
      <c r="C216" s="11"/>
      <c r="D216" s="91" t="s">
        <v>1346</v>
      </c>
      <c r="E216" s="118">
        <v>1</v>
      </c>
      <c r="F216" s="92">
        <v>100100</v>
      </c>
      <c r="G216" s="92">
        <f t="shared" si="21"/>
        <v>100100</v>
      </c>
      <c r="J216" s="129">
        <f t="shared" si="22"/>
        <v>100100</v>
      </c>
    </row>
    <row r="217" spans="1:10" x14ac:dyDescent="0.25">
      <c r="A217" s="26" t="s">
        <v>406</v>
      </c>
      <c r="B217" s="10" t="s">
        <v>407</v>
      </c>
      <c r="C217" s="11"/>
      <c r="D217" s="91" t="s">
        <v>1346</v>
      </c>
      <c r="E217" s="118">
        <v>3</v>
      </c>
      <c r="F217" s="92">
        <v>260260</v>
      </c>
      <c r="G217" s="92">
        <f t="shared" si="21"/>
        <v>780780</v>
      </c>
      <c r="J217" s="129">
        <f t="shared" si="22"/>
        <v>780780</v>
      </c>
    </row>
    <row r="218" spans="1:10" x14ac:dyDescent="0.25">
      <c r="A218" s="26" t="s">
        <v>408</v>
      </c>
      <c r="B218" s="10" t="s">
        <v>409</v>
      </c>
      <c r="C218" s="11"/>
      <c r="D218" s="91" t="s">
        <v>1346</v>
      </c>
      <c r="E218" s="118">
        <v>1</v>
      </c>
      <c r="F218" s="92">
        <v>180180</v>
      </c>
      <c r="G218" s="92">
        <f t="shared" si="21"/>
        <v>180180</v>
      </c>
      <c r="J218" s="129">
        <f t="shared" si="22"/>
        <v>180180</v>
      </c>
    </row>
    <row r="219" spans="1:10" x14ac:dyDescent="0.25">
      <c r="A219" s="26" t="s">
        <v>410</v>
      </c>
      <c r="B219" s="10" t="s">
        <v>411</v>
      </c>
      <c r="C219" s="11"/>
      <c r="D219" s="91" t="s">
        <v>1346</v>
      </c>
      <c r="E219" s="118">
        <v>1</v>
      </c>
      <c r="F219" s="92">
        <v>785785</v>
      </c>
      <c r="G219" s="92">
        <f t="shared" si="21"/>
        <v>785785</v>
      </c>
      <c r="J219" s="129">
        <f t="shared" si="22"/>
        <v>785785</v>
      </c>
    </row>
    <row r="220" spans="1:10" x14ac:dyDescent="0.25">
      <c r="A220" s="26" t="s">
        <v>412</v>
      </c>
      <c r="B220" s="10" t="s">
        <v>413</v>
      </c>
      <c r="C220" s="11"/>
      <c r="D220" s="91" t="s">
        <v>1346</v>
      </c>
      <c r="E220" s="118">
        <v>4</v>
      </c>
      <c r="F220" s="92">
        <v>300300</v>
      </c>
      <c r="G220" s="92">
        <f t="shared" si="21"/>
        <v>1201200</v>
      </c>
      <c r="J220" s="129">
        <f t="shared" si="22"/>
        <v>1201200</v>
      </c>
    </row>
    <row r="221" spans="1:10" x14ac:dyDescent="0.25">
      <c r="A221" s="26" t="s">
        <v>414</v>
      </c>
      <c r="B221" s="10" t="s">
        <v>415</v>
      </c>
      <c r="C221" s="11"/>
      <c r="D221" s="91" t="s">
        <v>1346</v>
      </c>
      <c r="E221" s="118">
        <v>8</v>
      </c>
      <c r="F221" s="92">
        <v>1001000</v>
      </c>
      <c r="G221" s="92">
        <f t="shared" si="21"/>
        <v>8008000</v>
      </c>
      <c r="J221" s="129">
        <f t="shared" si="22"/>
        <v>8008000</v>
      </c>
    </row>
    <row r="222" spans="1:10" x14ac:dyDescent="0.25">
      <c r="A222" s="26" t="s">
        <v>416</v>
      </c>
      <c r="B222" s="10" t="s">
        <v>417</v>
      </c>
      <c r="C222" s="11"/>
      <c r="D222" s="91" t="s">
        <v>1346</v>
      </c>
      <c r="E222" s="118">
        <v>1</v>
      </c>
      <c r="F222" s="92">
        <v>100100</v>
      </c>
      <c r="G222" s="92">
        <f t="shared" si="21"/>
        <v>100100</v>
      </c>
      <c r="J222" s="129">
        <f t="shared" si="22"/>
        <v>100100</v>
      </c>
    </row>
    <row r="223" spans="1:10" x14ac:dyDescent="0.25">
      <c r="A223" s="26" t="s">
        <v>418</v>
      </c>
      <c r="B223" s="10" t="s">
        <v>419</v>
      </c>
      <c r="C223" s="11"/>
      <c r="D223" s="91" t="s">
        <v>1346</v>
      </c>
      <c r="E223" s="118">
        <v>6</v>
      </c>
      <c r="F223" s="92">
        <v>220220</v>
      </c>
      <c r="G223" s="92">
        <f t="shared" si="21"/>
        <v>1321320</v>
      </c>
      <c r="J223" s="129">
        <f t="shared" si="22"/>
        <v>1321320</v>
      </c>
    </row>
    <row r="224" spans="1:10" ht="24" x14ac:dyDescent="0.25">
      <c r="A224" s="6" t="s">
        <v>420</v>
      </c>
      <c r="B224" s="7" t="s">
        <v>421</v>
      </c>
      <c r="C224" s="8"/>
      <c r="D224" s="88"/>
      <c r="E224" s="117"/>
      <c r="F224" s="89"/>
      <c r="G224" s="90">
        <f>SUM(G225:G243)</f>
        <v>36218160</v>
      </c>
      <c r="J224" s="129">
        <f t="shared" si="22"/>
        <v>0</v>
      </c>
    </row>
    <row r="225" spans="1:10" x14ac:dyDescent="0.25">
      <c r="A225" s="26" t="s">
        <v>422</v>
      </c>
      <c r="B225" s="10" t="s">
        <v>423</v>
      </c>
      <c r="C225" s="11"/>
      <c r="D225" s="91" t="s">
        <v>1346</v>
      </c>
      <c r="E225" s="118">
        <v>8</v>
      </c>
      <c r="F225" s="92">
        <v>414480</v>
      </c>
      <c r="G225" s="92">
        <f t="shared" ref="G225:G243" si="23">+F225*E225</f>
        <v>3315840</v>
      </c>
      <c r="J225" s="129">
        <f t="shared" si="22"/>
        <v>3315840</v>
      </c>
    </row>
    <row r="226" spans="1:10" x14ac:dyDescent="0.25">
      <c r="A226" s="26" t="s">
        <v>424</v>
      </c>
      <c r="B226" s="10" t="s">
        <v>425</v>
      </c>
      <c r="C226" s="11"/>
      <c r="D226" s="91" t="s">
        <v>1346</v>
      </c>
      <c r="E226" s="118">
        <v>9</v>
      </c>
      <c r="F226" s="92">
        <v>79200</v>
      </c>
      <c r="G226" s="92">
        <f t="shared" si="23"/>
        <v>712800</v>
      </c>
      <c r="J226" s="129">
        <f t="shared" si="22"/>
        <v>712800</v>
      </c>
    </row>
    <row r="227" spans="1:10" ht="24" x14ac:dyDescent="0.25">
      <c r="A227" s="26" t="s">
        <v>426</v>
      </c>
      <c r="B227" s="10" t="s">
        <v>427</v>
      </c>
      <c r="C227" s="11"/>
      <c r="D227" s="91" t="s">
        <v>1346</v>
      </c>
      <c r="E227" s="118">
        <v>9</v>
      </c>
      <c r="F227" s="92">
        <v>158400</v>
      </c>
      <c r="G227" s="92">
        <f t="shared" si="23"/>
        <v>1425600</v>
      </c>
      <c r="J227" s="129">
        <f t="shared" si="22"/>
        <v>1425600</v>
      </c>
    </row>
    <row r="228" spans="1:10" x14ac:dyDescent="0.25">
      <c r="A228" s="26" t="s">
        <v>428</v>
      </c>
      <c r="B228" s="10" t="s">
        <v>429</v>
      </c>
      <c r="C228" s="11"/>
      <c r="D228" s="91" t="s">
        <v>1346</v>
      </c>
      <c r="E228" s="118">
        <v>4</v>
      </c>
      <c r="F228" s="92">
        <v>168960</v>
      </c>
      <c r="G228" s="92">
        <f t="shared" si="23"/>
        <v>675840</v>
      </c>
      <c r="J228" s="129">
        <f t="shared" si="22"/>
        <v>675840</v>
      </c>
    </row>
    <row r="229" spans="1:10" x14ac:dyDescent="0.25">
      <c r="A229" s="26" t="s">
        <v>430</v>
      </c>
      <c r="B229" s="10" t="s">
        <v>431</v>
      </c>
      <c r="C229" s="11"/>
      <c r="D229" s="91" t="s">
        <v>1346</v>
      </c>
      <c r="E229" s="118">
        <v>1</v>
      </c>
      <c r="F229" s="92">
        <v>456720</v>
      </c>
      <c r="G229" s="92">
        <f t="shared" si="23"/>
        <v>456720</v>
      </c>
      <c r="J229" s="129">
        <f t="shared" si="22"/>
        <v>456720</v>
      </c>
    </row>
    <row r="230" spans="1:10" ht="24" x14ac:dyDescent="0.25">
      <c r="A230" s="13" t="s">
        <v>432</v>
      </c>
      <c r="B230" s="18" t="s">
        <v>433</v>
      </c>
      <c r="C230" s="19"/>
      <c r="D230" s="91" t="s">
        <v>1346</v>
      </c>
      <c r="E230" s="118">
        <v>18</v>
      </c>
      <c r="F230" s="92">
        <v>652080</v>
      </c>
      <c r="G230" s="92">
        <f t="shared" si="23"/>
        <v>11737440</v>
      </c>
      <c r="J230" s="129">
        <f t="shared" si="22"/>
        <v>11737440</v>
      </c>
    </row>
    <row r="231" spans="1:10" ht="24" x14ac:dyDescent="0.25">
      <c r="A231" s="26" t="s">
        <v>434</v>
      </c>
      <c r="B231" s="10" t="s">
        <v>435</v>
      </c>
      <c r="C231" s="11"/>
      <c r="D231" s="91" t="s">
        <v>1346</v>
      </c>
      <c r="E231" s="118">
        <v>6</v>
      </c>
      <c r="F231" s="92">
        <v>213840</v>
      </c>
      <c r="G231" s="92">
        <f t="shared" si="23"/>
        <v>1283040</v>
      </c>
      <c r="J231" s="129">
        <f t="shared" si="22"/>
        <v>1283040</v>
      </c>
    </row>
    <row r="232" spans="1:10" x14ac:dyDescent="0.25">
      <c r="A232" s="26" t="s">
        <v>436</v>
      </c>
      <c r="B232" s="10" t="s">
        <v>437</v>
      </c>
      <c r="C232" s="11"/>
      <c r="D232" s="91" t="s">
        <v>1346</v>
      </c>
      <c r="E232" s="118">
        <v>2</v>
      </c>
      <c r="F232" s="92">
        <v>390720</v>
      </c>
      <c r="G232" s="92">
        <f t="shared" si="23"/>
        <v>781440</v>
      </c>
      <c r="J232" s="129">
        <f t="shared" si="22"/>
        <v>781440</v>
      </c>
    </row>
    <row r="233" spans="1:10" x14ac:dyDescent="0.25">
      <c r="A233" s="26" t="s">
        <v>438</v>
      </c>
      <c r="B233" s="10" t="s">
        <v>439</v>
      </c>
      <c r="C233" s="11"/>
      <c r="D233" s="91" t="s">
        <v>1346</v>
      </c>
      <c r="E233" s="118">
        <v>1</v>
      </c>
      <c r="F233" s="92">
        <v>316800</v>
      </c>
      <c r="G233" s="92">
        <f t="shared" si="23"/>
        <v>316800</v>
      </c>
      <c r="J233" s="129">
        <f t="shared" si="22"/>
        <v>316800</v>
      </c>
    </row>
    <row r="234" spans="1:10" ht="24" x14ac:dyDescent="0.25">
      <c r="A234" s="26" t="s">
        <v>440</v>
      </c>
      <c r="B234" s="10" t="s">
        <v>441</v>
      </c>
      <c r="C234" s="11"/>
      <c r="D234" s="91" t="s">
        <v>1346</v>
      </c>
      <c r="E234" s="118">
        <v>1</v>
      </c>
      <c r="F234" s="92">
        <v>403920</v>
      </c>
      <c r="G234" s="92">
        <f t="shared" si="23"/>
        <v>403920</v>
      </c>
      <c r="J234" s="129">
        <f t="shared" si="22"/>
        <v>403920</v>
      </c>
    </row>
    <row r="235" spans="1:10" ht="24" x14ac:dyDescent="0.25">
      <c r="A235" s="26" t="s">
        <v>442</v>
      </c>
      <c r="B235" s="10" t="s">
        <v>443</v>
      </c>
      <c r="C235" s="11"/>
      <c r="D235" s="91" t="s">
        <v>1346</v>
      </c>
      <c r="E235" s="118">
        <v>1</v>
      </c>
      <c r="F235" s="92">
        <v>227040</v>
      </c>
      <c r="G235" s="92">
        <f t="shared" si="23"/>
        <v>227040</v>
      </c>
      <c r="J235" s="129">
        <f t="shared" si="22"/>
        <v>227040</v>
      </c>
    </row>
    <row r="236" spans="1:10" ht="24" x14ac:dyDescent="0.25">
      <c r="A236" s="26" t="s">
        <v>444</v>
      </c>
      <c r="B236" s="10" t="s">
        <v>445</v>
      </c>
      <c r="C236" s="11"/>
      <c r="D236" s="91" t="s">
        <v>1346</v>
      </c>
      <c r="E236" s="118">
        <v>6</v>
      </c>
      <c r="F236" s="92">
        <v>1383360</v>
      </c>
      <c r="G236" s="92">
        <f t="shared" si="23"/>
        <v>8300160</v>
      </c>
      <c r="J236" s="129">
        <f t="shared" si="22"/>
        <v>8300160</v>
      </c>
    </row>
    <row r="237" spans="1:10" x14ac:dyDescent="0.25">
      <c r="A237" s="26" t="s">
        <v>446</v>
      </c>
      <c r="B237" s="10" t="s">
        <v>447</v>
      </c>
      <c r="C237" s="11"/>
      <c r="D237" s="91" t="s">
        <v>1346</v>
      </c>
      <c r="E237" s="118">
        <v>1</v>
      </c>
      <c r="F237" s="92">
        <v>205920</v>
      </c>
      <c r="G237" s="92">
        <f t="shared" si="23"/>
        <v>205920</v>
      </c>
      <c r="J237" s="129">
        <f t="shared" si="22"/>
        <v>205920</v>
      </c>
    </row>
    <row r="238" spans="1:10" x14ac:dyDescent="0.25">
      <c r="A238" s="26" t="s">
        <v>448</v>
      </c>
      <c r="B238" s="10" t="s">
        <v>449</v>
      </c>
      <c r="C238" s="11"/>
      <c r="D238" s="91" t="s">
        <v>1346</v>
      </c>
      <c r="E238" s="118">
        <v>2</v>
      </c>
      <c r="F238" s="92">
        <v>942480</v>
      </c>
      <c r="G238" s="92">
        <f t="shared" si="23"/>
        <v>1884960</v>
      </c>
      <c r="J238" s="129">
        <f t="shared" si="22"/>
        <v>1884960</v>
      </c>
    </row>
    <row r="239" spans="1:10" x14ac:dyDescent="0.25">
      <c r="A239" s="26" t="s">
        <v>450</v>
      </c>
      <c r="B239" s="10" t="s">
        <v>451</v>
      </c>
      <c r="C239" s="11"/>
      <c r="D239" s="91" t="s">
        <v>1346</v>
      </c>
      <c r="E239" s="118">
        <v>2</v>
      </c>
      <c r="F239" s="92">
        <v>720720</v>
      </c>
      <c r="G239" s="92">
        <f t="shared" si="23"/>
        <v>1441440</v>
      </c>
      <c r="J239" s="129">
        <f t="shared" si="22"/>
        <v>1441440</v>
      </c>
    </row>
    <row r="240" spans="1:10" x14ac:dyDescent="0.25">
      <c r="A240" s="26" t="s">
        <v>452</v>
      </c>
      <c r="B240" s="10" t="s">
        <v>453</v>
      </c>
      <c r="C240" s="11"/>
      <c r="D240" s="91" t="s">
        <v>1346</v>
      </c>
      <c r="E240" s="118">
        <v>1</v>
      </c>
      <c r="F240" s="92">
        <v>620400</v>
      </c>
      <c r="G240" s="92">
        <f t="shared" si="23"/>
        <v>620400</v>
      </c>
      <c r="J240" s="129">
        <f t="shared" si="22"/>
        <v>620400</v>
      </c>
    </row>
    <row r="241" spans="1:10" ht="24" x14ac:dyDescent="0.25">
      <c r="A241" s="26" t="s">
        <v>454</v>
      </c>
      <c r="B241" s="10" t="s">
        <v>455</v>
      </c>
      <c r="C241" s="11"/>
      <c r="D241" s="91" t="s">
        <v>1346</v>
      </c>
      <c r="E241" s="118">
        <v>1</v>
      </c>
      <c r="F241" s="92">
        <v>409200</v>
      </c>
      <c r="G241" s="92">
        <f t="shared" si="23"/>
        <v>409200</v>
      </c>
      <c r="J241" s="129">
        <f t="shared" si="22"/>
        <v>409200</v>
      </c>
    </row>
    <row r="242" spans="1:10" ht="24" x14ac:dyDescent="0.25">
      <c r="A242" s="26" t="s">
        <v>456</v>
      </c>
      <c r="B242" s="10" t="s">
        <v>457</v>
      </c>
      <c r="C242" s="11"/>
      <c r="D242" s="91" t="s">
        <v>1346</v>
      </c>
      <c r="E242" s="118">
        <v>12</v>
      </c>
      <c r="F242" s="92">
        <v>118800</v>
      </c>
      <c r="G242" s="92">
        <f t="shared" si="23"/>
        <v>1425600</v>
      </c>
      <c r="J242" s="129">
        <f t="shared" si="22"/>
        <v>1425600</v>
      </c>
    </row>
    <row r="243" spans="1:10" x14ac:dyDescent="0.25">
      <c r="A243" s="26" t="s">
        <v>458</v>
      </c>
      <c r="B243" s="10" t="s">
        <v>459</v>
      </c>
      <c r="C243" s="11"/>
      <c r="D243" s="91" t="s">
        <v>1346</v>
      </c>
      <c r="E243" s="118">
        <v>1</v>
      </c>
      <c r="F243" s="92">
        <v>594000</v>
      </c>
      <c r="G243" s="92">
        <f t="shared" si="23"/>
        <v>594000</v>
      </c>
      <c r="J243" s="129">
        <f t="shared" si="22"/>
        <v>594000</v>
      </c>
    </row>
    <row r="244" spans="1:10" x14ac:dyDescent="0.25">
      <c r="A244" s="13"/>
      <c r="B244" s="14"/>
      <c r="C244" s="15"/>
      <c r="D244" s="91"/>
      <c r="E244" s="118"/>
      <c r="F244" s="92"/>
      <c r="G244" s="92"/>
      <c r="J244" s="129">
        <f t="shared" si="22"/>
        <v>0</v>
      </c>
    </row>
    <row r="245" spans="1:10" x14ac:dyDescent="0.25">
      <c r="A245" s="3" t="s">
        <v>460</v>
      </c>
      <c r="B245" s="16" t="s">
        <v>461</v>
      </c>
      <c r="C245" s="5"/>
      <c r="D245" s="85"/>
      <c r="E245" s="116"/>
      <c r="F245" s="86"/>
      <c r="G245" s="87">
        <f>SUM(G246:G272)</f>
        <v>111479611</v>
      </c>
      <c r="J245" s="129">
        <f t="shared" si="22"/>
        <v>0</v>
      </c>
    </row>
    <row r="246" spans="1:10" ht="48" x14ac:dyDescent="0.25">
      <c r="A246" s="9" t="s">
        <v>462</v>
      </c>
      <c r="B246" s="10" t="s">
        <v>463</v>
      </c>
      <c r="C246" s="11"/>
      <c r="D246" s="91" t="s">
        <v>1346</v>
      </c>
      <c r="E246" s="118">
        <v>2</v>
      </c>
      <c r="F246" s="92">
        <v>3676888</v>
      </c>
      <c r="G246" s="92">
        <f t="shared" ref="G246:G272" si="24">+F246*E246</f>
        <v>7353776</v>
      </c>
      <c r="J246" s="129">
        <f t="shared" si="22"/>
        <v>7353776</v>
      </c>
    </row>
    <row r="247" spans="1:10" ht="48" x14ac:dyDescent="0.25">
      <c r="A247" s="9" t="s">
        <v>464</v>
      </c>
      <c r="B247" s="10" t="s">
        <v>465</v>
      </c>
      <c r="C247" s="11"/>
      <c r="D247" s="91" t="s">
        <v>1346</v>
      </c>
      <c r="E247" s="118">
        <v>2</v>
      </c>
      <c r="F247" s="92">
        <v>4001250</v>
      </c>
      <c r="G247" s="92">
        <f t="shared" si="24"/>
        <v>8002500</v>
      </c>
      <c r="J247" s="129">
        <f t="shared" si="22"/>
        <v>8002500</v>
      </c>
    </row>
    <row r="248" spans="1:10" ht="48" x14ac:dyDescent="0.25">
      <c r="A248" s="9" t="s">
        <v>466</v>
      </c>
      <c r="B248" s="10" t="s">
        <v>467</v>
      </c>
      <c r="C248" s="11"/>
      <c r="D248" s="91" t="s">
        <v>1346</v>
      </c>
      <c r="E248" s="118">
        <v>2</v>
      </c>
      <c r="F248" s="92">
        <v>3359400</v>
      </c>
      <c r="G248" s="92">
        <f t="shared" si="24"/>
        <v>6718800</v>
      </c>
      <c r="J248" s="129">
        <f t="shared" si="22"/>
        <v>6718800</v>
      </c>
    </row>
    <row r="249" spans="1:10" ht="48" x14ac:dyDescent="0.25">
      <c r="A249" s="9" t="s">
        <v>468</v>
      </c>
      <c r="B249" s="10" t="s">
        <v>469</v>
      </c>
      <c r="C249" s="11"/>
      <c r="D249" s="91" t="s">
        <v>1346</v>
      </c>
      <c r="E249" s="118">
        <v>2</v>
      </c>
      <c r="F249" s="92">
        <v>1994135</v>
      </c>
      <c r="G249" s="92">
        <f t="shared" si="24"/>
        <v>3988270</v>
      </c>
      <c r="J249" s="129">
        <f t="shared" si="22"/>
        <v>3988270</v>
      </c>
    </row>
    <row r="250" spans="1:10" ht="48" x14ac:dyDescent="0.25">
      <c r="A250" s="9" t="s">
        <v>470</v>
      </c>
      <c r="B250" s="10" t="s">
        <v>471</v>
      </c>
      <c r="C250" s="11"/>
      <c r="D250" s="91" t="s">
        <v>1346</v>
      </c>
      <c r="E250" s="118">
        <v>1</v>
      </c>
      <c r="F250" s="92">
        <v>1848605</v>
      </c>
      <c r="G250" s="92">
        <f t="shared" si="24"/>
        <v>1848605</v>
      </c>
      <c r="J250" s="129">
        <f t="shared" si="22"/>
        <v>1848605</v>
      </c>
    </row>
    <row r="251" spans="1:10" ht="60" x14ac:dyDescent="0.25">
      <c r="A251" s="9" t="s">
        <v>472</v>
      </c>
      <c r="B251" s="10" t="s">
        <v>473</v>
      </c>
      <c r="C251" s="11"/>
      <c r="D251" s="91" t="s">
        <v>1346</v>
      </c>
      <c r="E251" s="118">
        <v>2</v>
      </c>
      <c r="F251" s="92">
        <v>4510000</v>
      </c>
      <c r="G251" s="92">
        <f t="shared" si="24"/>
        <v>9020000</v>
      </c>
      <c r="J251" s="129">
        <f t="shared" si="22"/>
        <v>9020000</v>
      </c>
    </row>
    <row r="252" spans="1:10" ht="60" x14ac:dyDescent="0.25">
      <c r="A252" s="9" t="s">
        <v>474</v>
      </c>
      <c r="B252" s="10" t="s">
        <v>475</v>
      </c>
      <c r="C252" s="11"/>
      <c r="D252" s="91" t="s">
        <v>1346</v>
      </c>
      <c r="E252" s="118">
        <v>2</v>
      </c>
      <c r="F252" s="92">
        <v>4108500</v>
      </c>
      <c r="G252" s="92">
        <f t="shared" si="24"/>
        <v>8217000</v>
      </c>
      <c r="J252" s="129">
        <f t="shared" si="22"/>
        <v>8217000</v>
      </c>
    </row>
    <row r="253" spans="1:10" ht="72" x14ac:dyDescent="0.25">
      <c r="A253" s="9" t="s">
        <v>476</v>
      </c>
      <c r="B253" s="10" t="s">
        <v>477</v>
      </c>
      <c r="C253" s="11"/>
      <c r="D253" s="91" t="s">
        <v>1346</v>
      </c>
      <c r="E253" s="118">
        <v>6</v>
      </c>
      <c r="F253" s="92">
        <v>2142855</v>
      </c>
      <c r="G253" s="92">
        <f t="shared" si="24"/>
        <v>12857130</v>
      </c>
      <c r="J253" s="129">
        <f t="shared" si="22"/>
        <v>12857130</v>
      </c>
    </row>
    <row r="254" spans="1:10" ht="48" x14ac:dyDescent="0.25">
      <c r="A254" s="9" t="s">
        <v>478</v>
      </c>
      <c r="B254" s="10" t="s">
        <v>479</v>
      </c>
      <c r="C254" s="11"/>
      <c r="D254" s="91" t="s">
        <v>1346</v>
      </c>
      <c r="E254" s="118">
        <v>1</v>
      </c>
      <c r="F254" s="92">
        <v>1446500</v>
      </c>
      <c r="G254" s="92">
        <f t="shared" si="24"/>
        <v>1446500</v>
      </c>
      <c r="J254" s="129">
        <f t="shared" si="22"/>
        <v>1446500</v>
      </c>
    </row>
    <row r="255" spans="1:10" ht="48" x14ac:dyDescent="0.25">
      <c r="A255" s="9" t="s">
        <v>480</v>
      </c>
      <c r="B255" s="10" t="s">
        <v>481</v>
      </c>
      <c r="C255" s="11"/>
      <c r="D255" s="91" t="s">
        <v>1346</v>
      </c>
      <c r="E255" s="118">
        <v>2</v>
      </c>
      <c r="F255" s="92">
        <v>855140</v>
      </c>
      <c r="G255" s="92">
        <f t="shared" si="24"/>
        <v>1710280</v>
      </c>
      <c r="J255" s="129">
        <f t="shared" si="22"/>
        <v>1710280</v>
      </c>
    </row>
    <row r="256" spans="1:10" ht="60" x14ac:dyDescent="0.25">
      <c r="A256" s="9" t="s">
        <v>482</v>
      </c>
      <c r="B256" s="10" t="s">
        <v>483</v>
      </c>
      <c r="C256" s="11"/>
      <c r="D256" s="91" t="s">
        <v>1346</v>
      </c>
      <c r="E256" s="118">
        <v>4</v>
      </c>
      <c r="F256" s="92">
        <v>936595</v>
      </c>
      <c r="G256" s="92">
        <f t="shared" si="24"/>
        <v>3746380</v>
      </c>
      <c r="J256" s="129">
        <f t="shared" si="22"/>
        <v>3746380</v>
      </c>
    </row>
    <row r="257" spans="1:10" ht="48" x14ac:dyDescent="0.25">
      <c r="A257" s="9" t="s">
        <v>484</v>
      </c>
      <c r="B257" s="10" t="s">
        <v>485</v>
      </c>
      <c r="C257" s="11"/>
      <c r="D257" s="91" t="s">
        <v>1346</v>
      </c>
      <c r="E257" s="118">
        <v>4</v>
      </c>
      <c r="F257" s="92">
        <v>1018050</v>
      </c>
      <c r="G257" s="92">
        <f t="shared" si="24"/>
        <v>4072200</v>
      </c>
      <c r="J257" s="129">
        <f t="shared" si="22"/>
        <v>4072200</v>
      </c>
    </row>
    <row r="258" spans="1:10" ht="60" x14ac:dyDescent="0.25">
      <c r="A258" s="9" t="s">
        <v>486</v>
      </c>
      <c r="B258" s="10" t="s">
        <v>487</v>
      </c>
      <c r="C258" s="11"/>
      <c r="D258" s="91" t="s">
        <v>1346</v>
      </c>
      <c r="E258" s="118">
        <v>4</v>
      </c>
      <c r="F258" s="92">
        <v>973555</v>
      </c>
      <c r="G258" s="92">
        <f t="shared" si="24"/>
        <v>3894220</v>
      </c>
      <c r="J258" s="129">
        <f t="shared" si="22"/>
        <v>3894220</v>
      </c>
    </row>
    <row r="259" spans="1:10" ht="60" x14ac:dyDescent="0.25">
      <c r="A259" s="9" t="s">
        <v>488</v>
      </c>
      <c r="B259" s="10" t="s">
        <v>489</v>
      </c>
      <c r="C259" s="11"/>
      <c r="D259" s="91" t="s">
        <v>1346</v>
      </c>
      <c r="E259" s="118">
        <v>2</v>
      </c>
      <c r="F259" s="92">
        <v>1159345</v>
      </c>
      <c r="G259" s="92">
        <f t="shared" si="24"/>
        <v>2318690</v>
      </c>
      <c r="J259" s="129">
        <f t="shared" si="22"/>
        <v>2318690</v>
      </c>
    </row>
    <row r="260" spans="1:10" ht="60" x14ac:dyDescent="0.25">
      <c r="A260" s="9" t="s">
        <v>490</v>
      </c>
      <c r="B260" s="10" t="s">
        <v>491</v>
      </c>
      <c r="C260" s="11"/>
      <c r="D260" s="91" t="s">
        <v>1346</v>
      </c>
      <c r="E260" s="118">
        <v>5</v>
      </c>
      <c r="F260" s="92">
        <v>1382150</v>
      </c>
      <c r="G260" s="92">
        <f t="shared" si="24"/>
        <v>6910750</v>
      </c>
      <c r="J260" s="129">
        <f t="shared" si="22"/>
        <v>6910750</v>
      </c>
    </row>
    <row r="261" spans="1:10" ht="60" x14ac:dyDescent="0.25">
      <c r="A261" s="9" t="s">
        <v>492</v>
      </c>
      <c r="B261" s="10" t="s">
        <v>493</v>
      </c>
      <c r="C261" s="11"/>
      <c r="D261" s="91" t="s">
        <v>1346</v>
      </c>
      <c r="E261" s="118">
        <v>1</v>
      </c>
      <c r="F261" s="92">
        <v>1703845</v>
      </c>
      <c r="G261" s="92">
        <f t="shared" si="24"/>
        <v>1703845</v>
      </c>
      <c r="J261" s="129">
        <f t="shared" si="22"/>
        <v>1703845</v>
      </c>
    </row>
    <row r="262" spans="1:10" ht="48" x14ac:dyDescent="0.25">
      <c r="A262" s="9" t="s">
        <v>494</v>
      </c>
      <c r="B262" s="10" t="s">
        <v>495</v>
      </c>
      <c r="C262" s="11"/>
      <c r="D262" s="91" t="s">
        <v>1346</v>
      </c>
      <c r="E262" s="118">
        <v>2</v>
      </c>
      <c r="F262" s="92">
        <v>1039555</v>
      </c>
      <c r="G262" s="92">
        <f t="shared" si="24"/>
        <v>2079110</v>
      </c>
      <c r="J262" s="129">
        <f t="shared" si="22"/>
        <v>2079110</v>
      </c>
    </row>
    <row r="263" spans="1:10" ht="48" x14ac:dyDescent="0.25">
      <c r="A263" s="9" t="s">
        <v>496</v>
      </c>
      <c r="B263" s="10" t="s">
        <v>497</v>
      </c>
      <c r="C263" s="11"/>
      <c r="D263" s="91" t="s">
        <v>1346</v>
      </c>
      <c r="E263" s="118">
        <v>1</v>
      </c>
      <c r="F263" s="92">
        <v>1101540</v>
      </c>
      <c r="G263" s="92">
        <f t="shared" si="24"/>
        <v>1101540</v>
      </c>
      <c r="J263" s="129">
        <f t="shared" si="22"/>
        <v>1101540</v>
      </c>
    </row>
    <row r="264" spans="1:10" ht="48" x14ac:dyDescent="0.25">
      <c r="A264" s="9" t="s">
        <v>498</v>
      </c>
      <c r="B264" s="10" t="s">
        <v>499</v>
      </c>
      <c r="C264" s="11"/>
      <c r="D264" s="91" t="s">
        <v>1346</v>
      </c>
      <c r="E264" s="118">
        <v>6</v>
      </c>
      <c r="F264" s="92">
        <v>855800</v>
      </c>
      <c r="G264" s="92">
        <f t="shared" si="24"/>
        <v>5134800</v>
      </c>
      <c r="J264" s="129">
        <f t="shared" si="22"/>
        <v>5134800</v>
      </c>
    </row>
    <row r="265" spans="1:10" ht="48" x14ac:dyDescent="0.25">
      <c r="A265" s="9" t="s">
        <v>500</v>
      </c>
      <c r="B265" s="10" t="s">
        <v>501</v>
      </c>
      <c r="C265" s="11"/>
      <c r="D265" s="91" t="s">
        <v>1346</v>
      </c>
      <c r="E265" s="118">
        <v>2</v>
      </c>
      <c r="F265" s="92">
        <v>1367465</v>
      </c>
      <c r="G265" s="92">
        <f t="shared" si="24"/>
        <v>2734930</v>
      </c>
      <c r="J265" s="129">
        <f t="shared" si="22"/>
        <v>2734930</v>
      </c>
    </row>
    <row r="266" spans="1:10" ht="36" x14ac:dyDescent="0.25">
      <c r="A266" s="9" t="s">
        <v>502</v>
      </c>
      <c r="B266" s="10" t="s">
        <v>503</v>
      </c>
      <c r="C266" s="11"/>
      <c r="D266" s="91" t="s">
        <v>1346</v>
      </c>
      <c r="E266" s="118">
        <v>6</v>
      </c>
      <c r="F266" s="92">
        <v>870595</v>
      </c>
      <c r="G266" s="92">
        <f t="shared" si="24"/>
        <v>5223570</v>
      </c>
      <c r="J266" s="129">
        <f t="shared" ref="J266:J329" si="25">+F266*E266</f>
        <v>5223570</v>
      </c>
    </row>
    <row r="267" spans="1:10" ht="24" x14ac:dyDescent="0.25">
      <c r="A267" s="9" t="s">
        <v>504</v>
      </c>
      <c r="B267" s="10" t="s">
        <v>505</v>
      </c>
      <c r="C267" s="11"/>
      <c r="D267" s="91" t="s">
        <v>1346</v>
      </c>
      <c r="E267" s="118">
        <v>1</v>
      </c>
      <c r="F267" s="92">
        <v>454630</v>
      </c>
      <c r="G267" s="92">
        <f t="shared" si="24"/>
        <v>454630</v>
      </c>
      <c r="J267" s="129">
        <f t="shared" si="25"/>
        <v>454630</v>
      </c>
    </row>
    <row r="268" spans="1:10" ht="36" x14ac:dyDescent="0.25">
      <c r="A268" s="9" t="s">
        <v>506</v>
      </c>
      <c r="B268" s="10" t="s">
        <v>507</v>
      </c>
      <c r="C268" s="11"/>
      <c r="D268" s="91" t="s">
        <v>1346</v>
      </c>
      <c r="E268" s="118">
        <v>1</v>
      </c>
      <c r="F268" s="92">
        <v>507485</v>
      </c>
      <c r="G268" s="92">
        <f t="shared" si="24"/>
        <v>507485</v>
      </c>
      <c r="J268" s="129">
        <f t="shared" si="25"/>
        <v>507485</v>
      </c>
    </row>
    <row r="269" spans="1:10" ht="48" x14ac:dyDescent="0.25">
      <c r="A269" s="9" t="s">
        <v>508</v>
      </c>
      <c r="B269" s="10" t="s">
        <v>509</v>
      </c>
      <c r="C269" s="11"/>
      <c r="D269" s="91" t="s">
        <v>1346</v>
      </c>
      <c r="E269" s="118">
        <v>1</v>
      </c>
      <c r="F269" s="92">
        <v>1132450</v>
      </c>
      <c r="G269" s="92">
        <f t="shared" si="24"/>
        <v>1132450</v>
      </c>
      <c r="J269" s="129">
        <f t="shared" si="25"/>
        <v>1132450</v>
      </c>
    </row>
    <row r="270" spans="1:10" ht="48" x14ac:dyDescent="0.25">
      <c r="A270" s="9" t="s">
        <v>510</v>
      </c>
      <c r="B270" s="10" t="s">
        <v>511</v>
      </c>
      <c r="C270" s="11"/>
      <c r="D270" s="91" t="s">
        <v>1346</v>
      </c>
      <c r="E270" s="118">
        <v>6</v>
      </c>
      <c r="F270" s="92">
        <v>607310</v>
      </c>
      <c r="G270" s="92">
        <f t="shared" si="24"/>
        <v>3643860</v>
      </c>
      <c r="J270" s="129">
        <f t="shared" si="25"/>
        <v>3643860</v>
      </c>
    </row>
    <row r="271" spans="1:10" ht="48" x14ac:dyDescent="0.25">
      <c r="A271" s="9" t="s">
        <v>512</v>
      </c>
      <c r="B271" s="10" t="s">
        <v>513</v>
      </c>
      <c r="C271" s="11"/>
      <c r="D271" s="91" t="s">
        <v>1346</v>
      </c>
      <c r="E271" s="118">
        <v>6</v>
      </c>
      <c r="F271" s="92">
        <v>814715</v>
      </c>
      <c r="G271" s="92">
        <f t="shared" si="24"/>
        <v>4888290</v>
      </c>
      <c r="J271" s="129">
        <f t="shared" si="25"/>
        <v>4888290</v>
      </c>
    </row>
    <row r="272" spans="1:10" ht="48" x14ac:dyDescent="0.25">
      <c r="A272" s="9" t="s">
        <v>514</v>
      </c>
      <c r="B272" s="10" t="s">
        <v>515</v>
      </c>
      <c r="C272" s="11"/>
      <c r="D272" s="104" t="s">
        <v>1346</v>
      </c>
      <c r="E272" s="122">
        <v>1</v>
      </c>
      <c r="F272" s="103">
        <f>350000*2.2*1</f>
        <v>770000.00000000012</v>
      </c>
      <c r="G272" s="92">
        <f t="shared" si="24"/>
        <v>770000.00000000012</v>
      </c>
      <c r="J272" s="129">
        <f t="shared" si="25"/>
        <v>770000.00000000012</v>
      </c>
    </row>
    <row r="273" spans="1:10" x14ac:dyDescent="0.25">
      <c r="A273" s="13"/>
      <c r="B273" s="14"/>
      <c r="C273" s="15"/>
      <c r="D273" s="91"/>
      <c r="E273" s="118"/>
      <c r="F273" s="91"/>
      <c r="G273" s="92"/>
      <c r="J273" s="129">
        <f t="shared" si="25"/>
        <v>0</v>
      </c>
    </row>
    <row r="274" spans="1:10" x14ac:dyDescent="0.25">
      <c r="A274" s="3" t="s">
        <v>516</v>
      </c>
      <c r="B274" s="16" t="s">
        <v>517</v>
      </c>
      <c r="C274" s="5"/>
      <c r="D274" s="85"/>
      <c r="E274" s="116"/>
      <c r="F274" s="86"/>
      <c r="G274" s="86">
        <f>SUM(G275:G285)</f>
        <v>64024415</v>
      </c>
      <c r="J274" s="129">
        <f t="shared" si="25"/>
        <v>0</v>
      </c>
    </row>
    <row r="275" spans="1:10" ht="24" x14ac:dyDescent="0.25">
      <c r="A275" s="17" t="s">
        <v>518</v>
      </c>
      <c r="B275" s="18" t="s">
        <v>519</v>
      </c>
      <c r="C275" s="19"/>
      <c r="D275" s="91" t="s">
        <v>1346</v>
      </c>
      <c r="E275" s="118">
        <v>32</v>
      </c>
      <c r="F275" s="92">
        <v>1128900</v>
      </c>
      <c r="G275" s="92">
        <f t="shared" ref="G275:G285" si="26">+F275*E275</f>
        <v>36124800</v>
      </c>
      <c r="J275" s="129">
        <f t="shared" si="25"/>
        <v>36124800</v>
      </c>
    </row>
    <row r="276" spans="1:10" ht="24" x14ac:dyDescent="0.25">
      <c r="A276" s="9" t="s">
        <v>520</v>
      </c>
      <c r="B276" s="10" t="s">
        <v>521</v>
      </c>
      <c r="C276" s="11"/>
      <c r="D276" s="91" t="s">
        <v>1346</v>
      </c>
      <c r="E276" s="118">
        <v>7</v>
      </c>
      <c r="F276" s="92">
        <v>1128900</v>
      </c>
      <c r="G276" s="92">
        <f t="shared" si="26"/>
        <v>7902300</v>
      </c>
      <c r="J276" s="129">
        <f t="shared" si="25"/>
        <v>7902300</v>
      </c>
    </row>
    <row r="277" spans="1:10" x14ac:dyDescent="0.25">
      <c r="A277" s="9" t="s">
        <v>522</v>
      </c>
      <c r="B277" s="10" t="s">
        <v>523</v>
      </c>
      <c r="C277" s="11"/>
      <c r="D277" s="91" t="s">
        <v>1346</v>
      </c>
      <c r="E277" s="118">
        <v>3</v>
      </c>
      <c r="F277" s="92">
        <v>310000</v>
      </c>
      <c r="G277" s="92">
        <f t="shared" si="26"/>
        <v>930000</v>
      </c>
      <c r="J277" s="129">
        <f t="shared" si="25"/>
        <v>930000</v>
      </c>
    </row>
    <row r="278" spans="1:10" x14ac:dyDescent="0.25">
      <c r="A278" s="17" t="s">
        <v>524</v>
      </c>
      <c r="B278" s="18" t="s">
        <v>525</v>
      </c>
      <c r="C278" s="19"/>
      <c r="D278" s="91" t="s">
        <v>1346</v>
      </c>
      <c r="E278" s="118">
        <v>9</v>
      </c>
      <c r="F278" s="92">
        <v>620100</v>
      </c>
      <c r="G278" s="92">
        <f t="shared" si="26"/>
        <v>5580900</v>
      </c>
      <c r="J278" s="129">
        <f t="shared" si="25"/>
        <v>5580900</v>
      </c>
    </row>
    <row r="279" spans="1:10" ht="24" x14ac:dyDescent="0.25">
      <c r="A279" s="9" t="s">
        <v>526</v>
      </c>
      <c r="B279" s="10" t="s">
        <v>527</v>
      </c>
      <c r="C279" s="11"/>
      <c r="D279" s="91" t="s">
        <v>1346</v>
      </c>
      <c r="E279" s="118">
        <v>41</v>
      </c>
      <c r="F279" s="92">
        <v>172032</v>
      </c>
      <c r="G279" s="92">
        <f t="shared" si="26"/>
        <v>7053312</v>
      </c>
      <c r="J279" s="129">
        <f t="shared" si="25"/>
        <v>7053312</v>
      </c>
    </row>
    <row r="280" spans="1:10" ht="24" x14ac:dyDescent="0.25">
      <c r="A280" s="17" t="s">
        <v>528</v>
      </c>
      <c r="B280" s="18" t="s">
        <v>529</v>
      </c>
      <c r="C280" s="19"/>
      <c r="D280" s="91" t="s">
        <v>1346</v>
      </c>
      <c r="E280" s="118">
        <v>4</v>
      </c>
      <c r="F280" s="92">
        <v>241632</v>
      </c>
      <c r="G280" s="92">
        <f t="shared" si="26"/>
        <v>966528</v>
      </c>
      <c r="J280" s="129">
        <f t="shared" si="25"/>
        <v>966528</v>
      </c>
    </row>
    <row r="281" spans="1:10" ht="24" x14ac:dyDescent="0.25">
      <c r="A281" s="9" t="s">
        <v>530</v>
      </c>
      <c r="B281" s="10" t="s">
        <v>531</v>
      </c>
      <c r="C281" s="11"/>
      <c r="D281" s="91" t="s">
        <v>1346</v>
      </c>
      <c r="E281" s="118">
        <v>7</v>
      </c>
      <c r="F281" s="92">
        <v>290440</v>
      </c>
      <c r="G281" s="92">
        <f t="shared" si="26"/>
        <v>2033080</v>
      </c>
      <c r="J281" s="129">
        <f t="shared" si="25"/>
        <v>2033080</v>
      </c>
    </row>
    <row r="282" spans="1:10" ht="24" x14ac:dyDescent="0.25">
      <c r="A282" s="17" t="s">
        <v>532</v>
      </c>
      <c r="B282" s="18" t="s">
        <v>533</v>
      </c>
      <c r="C282" s="19"/>
      <c r="D282" s="91" t="s">
        <v>1346</v>
      </c>
      <c r="E282" s="118">
        <v>2</v>
      </c>
      <c r="F282" s="92">
        <v>343440</v>
      </c>
      <c r="G282" s="92">
        <f t="shared" si="26"/>
        <v>686880</v>
      </c>
      <c r="J282" s="129">
        <f t="shared" si="25"/>
        <v>686880</v>
      </c>
    </row>
    <row r="283" spans="1:10" x14ac:dyDescent="0.25">
      <c r="A283" s="9" t="s">
        <v>534</v>
      </c>
      <c r="B283" s="10" t="s">
        <v>535</v>
      </c>
      <c r="C283" s="11"/>
      <c r="D283" s="91" t="s">
        <v>1346</v>
      </c>
      <c r="E283" s="118">
        <v>4</v>
      </c>
      <c r="F283" s="92">
        <v>20061</v>
      </c>
      <c r="G283" s="92">
        <f t="shared" si="26"/>
        <v>80244</v>
      </c>
      <c r="J283" s="129">
        <f t="shared" si="25"/>
        <v>80244</v>
      </c>
    </row>
    <row r="284" spans="1:10" x14ac:dyDescent="0.25">
      <c r="A284" s="17" t="s">
        <v>536</v>
      </c>
      <c r="B284" s="18" t="s">
        <v>537</v>
      </c>
      <c r="C284" s="19"/>
      <c r="D284" s="91" t="s">
        <v>1346</v>
      </c>
      <c r="E284" s="118">
        <v>10</v>
      </c>
      <c r="F284" s="92">
        <v>231869</v>
      </c>
      <c r="G284" s="92">
        <f t="shared" si="26"/>
        <v>2318690</v>
      </c>
      <c r="J284" s="129">
        <f t="shared" si="25"/>
        <v>2318690</v>
      </c>
    </row>
    <row r="285" spans="1:10" x14ac:dyDescent="0.25">
      <c r="A285" s="9" t="s">
        <v>538</v>
      </c>
      <c r="B285" s="10" t="s">
        <v>539</v>
      </c>
      <c r="C285" s="11"/>
      <c r="D285" s="91" t="s">
        <v>1346</v>
      </c>
      <c r="E285" s="118">
        <v>1</v>
      </c>
      <c r="F285" s="92">
        <v>347681</v>
      </c>
      <c r="G285" s="92">
        <f t="shared" si="26"/>
        <v>347681</v>
      </c>
      <c r="J285" s="129">
        <f t="shared" si="25"/>
        <v>347681</v>
      </c>
    </row>
    <row r="286" spans="1:10" x14ac:dyDescent="0.25">
      <c r="A286" s="13"/>
      <c r="B286" s="14"/>
      <c r="C286" s="15"/>
      <c r="D286" s="91"/>
      <c r="E286" s="118"/>
      <c r="F286" s="92"/>
      <c r="G286" s="92"/>
      <c r="J286" s="129">
        <f t="shared" si="25"/>
        <v>0</v>
      </c>
    </row>
    <row r="287" spans="1:10" x14ac:dyDescent="0.25">
      <c r="A287" s="3" t="s">
        <v>540</v>
      </c>
      <c r="B287" s="16" t="s">
        <v>541</v>
      </c>
      <c r="C287" s="5"/>
      <c r="D287" s="94"/>
      <c r="E287" s="119"/>
      <c r="F287" s="87"/>
      <c r="G287" s="87">
        <f>SUM(G288:G306)</f>
        <v>62042142</v>
      </c>
      <c r="J287" s="129">
        <f t="shared" si="25"/>
        <v>0</v>
      </c>
    </row>
    <row r="288" spans="1:10" ht="24" x14ac:dyDescent="0.25">
      <c r="A288" s="17" t="s">
        <v>542</v>
      </c>
      <c r="B288" s="18" t="s">
        <v>543</v>
      </c>
      <c r="C288" s="19"/>
      <c r="D288" s="91" t="s">
        <v>1346</v>
      </c>
      <c r="E288" s="118">
        <v>38</v>
      </c>
      <c r="F288" s="92">
        <v>221006</v>
      </c>
      <c r="G288" s="92">
        <f t="shared" ref="G288:G306" si="27">+F288*E288</f>
        <v>8398228</v>
      </c>
      <c r="J288" s="129">
        <f t="shared" si="25"/>
        <v>8398228</v>
      </c>
    </row>
    <row r="289" spans="1:10" ht="24" x14ac:dyDescent="0.25">
      <c r="A289" s="17" t="s">
        <v>544</v>
      </c>
      <c r="B289" s="10" t="s">
        <v>545</v>
      </c>
      <c r="C289" s="11"/>
      <c r="D289" s="91" t="s">
        <v>1346</v>
      </c>
      <c r="E289" s="118">
        <v>45</v>
      </c>
      <c r="F289" s="92">
        <v>209664</v>
      </c>
      <c r="G289" s="92">
        <f t="shared" si="27"/>
        <v>9434880</v>
      </c>
      <c r="J289" s="129">
        <f t="shared" si="25"/>
        <v>9434880</v>
      </c>
    </row>
    <row r="290" spans="1:10" ht="24" x14ac:dyDescent="0.25">
      <c r="A290" s="17" t="s">
        <v>546</v>
      </c>
      <c r="B290" s="10" t="s">
        <v>547</v>
      </c>
      <c r="C290" s="11"/>
      <c r="D290" s="91" t="s">
        <v>1346</v>
      </c>
      <c r="E290" s="118">
        <v>8</v>
      </c>
      <c r="F290" s="92">
        <v>242206</v>
      </c>
      <c r="G290" s="92">
        <f t="shared" si="27"/>
        <v>1937648</v>
      </c>
      <c r="J290" s="129">
        <f t="shared" si="25"/>
        <v>1937648</v>
      </c>
    </row>
    <row r="291" spans="1:10" x14ac:dyDescent="0.25">
      <c r="A291" s="17" t="s">
        <v>548</v>
      </c>
      <c r="B291" s="18" t="s">
        <v>549</v>
      </c>
      <c r="C291" s="19"/>
      <c r="D291" s="91" t="s">
        <v>1346</v>
      </c>
      <c r="E291" s="118">
        <v>10</v>
      </c>
      <c r="F291" s="92">
        <v>140920</v>
      </c>
      <c r="G291" s="92">
        <f t="shared" si="27"/>
        <v>1409200</v>
      </c>
      <c r="J291" s="129">
        <f t="shared" si="25"/>
        <v>1409200</v>
      </c>
    </row>
    <row r="292" spans="1:10" x14ac:dyDescent="0.25">
      <c r="A292" s="17" t="s">
        <v>550</v>
      </c>
      <c r="B292" s="10" t="s">
        <v>551</v>
      </c>
      <c r="C292" s="11"/>
      <c r="D292" s="91" t="s">
        <v>1346</v>
      </c>
      <c r="E292" s="118">
        <v>1</v>
      </c>
      <c r="F292" s="92">
        <v>20803</v>
      </c>
      <c r="G292" s="92">
        <f t="shared" si="27"/>
        <v>20803</v>
      </c>
      <c r="J292" s="129">
        <f t="shared" si="25"/>
        <v>20803</v>
      </c>
    </row>
    <row r="293" spans="1:10" x14ac:dyDescent="0.25">
      <c r="A293" s="17" t="s">
        <v>552</v>
      </c>
      <c r="B293" s="10" t="s">
        <v>553</v>
      </c>
      <c r="C293" s="11"/>
      <c r="D293" s="91" t="s">
        <v>1346</v>
      </c>
      <c r="E293" s="118">
        <v>7</v>
      </c>
      <c r="F293" s="92">
        <v>106428</v>
      </c>
      <c r="G293" s="92">
        <f t="shared" si="27"/>
        <v>744996</v>
      </c>
      <c r="J293" s="129">
        <f t="shared" si="25"/>
        <v>744996</v>
      </c>
    </row>
    <row r="294" spans="1:10" ht="24" x14ac:dyDescent="0.25">
      <c r="A294" s="17" t="s">
        <v>554</v>
      </c>
      <c r="B294" s="18" t="s">
        <v>555</v>
      </c>
      <c r="C294" s="19"/>
      <c r="D294" s="91" t="s">
        <v>1346</v>
      </c>
      <c r="E294" s="118">
        <v>27</v>
      </c>
      <c r="F294" s="92">
        <v>106428</v>
      </c>
      <c r="G294" s="92">
        <f t="shared" si="27"/>
        <v>2873556</v>
      </c>
      <c r="J294" s="129">
        <f t="shared" si="25"/>
        <v>2873556</v>
      </c>
    </row>
    <row r="295" spans="1:10" ht="24" x14ac:dyDescent="0.25">
      <c r="A295" s="17" t="s">
        <v>556</v>
      </c>
      <c r="B295" s="10" t="s">
        <v>557</v>
      </c>
      <c r="C295" s="11"/>
      <c r="D295" s="91" t="s">
        <v>1346</v>
      </c>
      <c r="E295" s="118">
        <v>44</v>
      </c>
      <c r="F295" s="92">
        <v>120208</v>
      </c>
      <c r="G295" s="92">
        <f t="shared" si="27"/>
        <v>5289152</v>
      </c>
      <c r="J295" s="129">
        <f t="shared" si="25"/>
        <v>5289152</v>
      </c>
    </row>
    <row r="296" spans="1:10" ht="24" x14ac:dyDescent="0.25">
      <c r="A296" s="17" t="s">
        <v>558</v>
      </c>
      <c r="B296" s="10" t="s">
        <v>559</v>
      </c>
      <c r="C296" s="11"/>
      <c r="D296" s="91" t="s">
        <v>1346</v>
      </c>
      <c r="E296" s="118">
        <v>16</v>
      </c>
      <c r="F296" s="92">
        <v>120208</v>
      </c>
      <c r="G296" s="92">
        <f t="shared" si="27"/>
        <v>1923328</v>
      </c>
      <c r="J296" s="129">
        <f t="shared" si="25"/>
        <v>1923328</v>
      </c>
    </row>
    <row r="297" spans="1:10" x14ac:dyDescent="0.25">
      <c r="A297" s="17" t="s">
        <v>560</v>
      </c>
      <c r="B297" s="18" t="s">
        <v>561</v>
      </c>
      <c r="C297" s="19"/>
      <c r="D297" s="91" t="s">
        <v>1346</v>
      </c>
      <c r="E297" s="118">
        <v>37</v>
      </c>
      <c r="F297" s="92">
        <v>22891</v>
      </c>
      <c r="G297" s="92">
        <f t="shared" si="27"/>
        <v>846967</v>
      </c>
      <c r="J297" s="129">
        <f t="shared" si="25"/>
        <v>846967</v>
      </c>
    </row>
    <row r="298" spans="1:10" x14ac:dyDescent="0.25">
      <c r="A298" s="17" t="s">
        <v>562</v>
      </c>
      <c r="B298" s="18" t="s">
        <v>563</v>
      </c>
      <c r="C298" s="19"/>
      <c r="D298" s="91" t="s">
        <v>1346</v>
      </c>
      <c r="E298" s="118">
        <v>20</v>
      </c>
      <c r="F298" s="92">
        <v>29357</v>
      </c>
      <c r="G298" s="92">
        <f t="shared" si="27"/>
        <v>587140</v>
      </c>
      <c r="J298" s="129">
        <f t="shared" si="25"/>
        <v>587140</v>
      </c>
    </row>
    <row r="299" spans="1:10" x14ac:dyDescent="0.25">
      <c r="A299" s="17" t="s">
        <v>564</v>
      </c>
      <c r="B299" s="18" t="s">
        <v>565</v>
      </c>
      <c r="C299" s="19"/>
      <c r="D299" s="91" t="s">
        <v>1346</v>
      </c>
      <c r="E299" s="118">
        <v>33</v>
      </c>
      <c r="F299" s="92">
        <v>9455</v>
      </c>
      <c r="G299" s="92">
        <f t="shared" si="27"/>
        <v>312015</v>
      </c>
      <c r="J299" s="129">
        <f t="shared" si="25"/>
        <v>312015</v>
      </c>
    </row>
    <row r="300" spans="1:10" ht="36" x14ac:dyDescent="0.25">
      <c r="A300" s="17" t="s">
        <v>566</v>
      </c>
      <c r="B300" s="10" t="s">
        <v>567</v>
      </c>
      <c r="C300" s="11"/>
      <c r="D300" s="91" t="s">
        <v>1822</v>
      </c>
      <c r="E300" s="118">
        <v>7</v>
      </c>
      <c r="F300" s="92">
        <v>432480</v>
      </c>
      <c r="G300" s="92">
        <f t="shared" si="27"/>
        <v>3027360</v>
      </c>
      <c r="J300" s="129">
        <f t="shared" si="25"/>
        <v>3027360</v>
      </c>
    </row>
    <row r="301" spans="1:10" ht="36" x14ac:dyDescent="0.25">
      <c r="A301" s="17" t="s">
        <v>569</v>
      </c>
      <c r="B301" s="18" t="s">
        <v>570</v>
      </c>
      <c r="C301" s="19"/>
      <c r="D301" s="91" t="s">
        <v>1822</v>
      </c>
      <c r="E301" s="118">
        <v>2</v>
      </c>
      <c r="F301" s="92">
        <v>356160</v>
      </c>
      <c r="G301" s="92">
        <f t="shared" si="27"/>
        <v>712320</v>
      </c>
      <c r="J301" s="129">
        <f t="shared" si="25"/>
        <v>712320</v>
      </c>
    </row>
    <row r="302" spans="1:10" ht="24" x14ac:dyDescent="0.25">
      <c r="A302" s="17" t="s">
        <v>571</v>
      </c>
      <c r="B302" s="18" t="s">
        <v>572</v>
      </c>
      <c r="C302" s="19"/>
      <c r="D302" s="91" t="s">
        <v>1346</v>
      </c>
      <c r="E302" s="118">
        <v>39</v>
      </c>
      <c r="F302" s="92">
        <v>166750</v>
      </c>
      <c r="G302" s="92">
        <f t="shared" si="27"/>
        <v>6503250</v>
      </c>
      <c r="J302" s="129">
        <f t="shared" si="25"/>
        <v>6503250</v>
      </c>
    </row>
    <row r="303" spans="1:10" ht="24" x14ac:dyDescent="0.25">
      <c r="A303" s="17" t="s">
        <v>573</v>
      </c>
      <c r="B303" s="18" t="s">
        <v>574</v>
      </c>
      <c r="C303" s="19"/>
      <c r="D303" s="91" t="s">
        <v>1346</v>
      </c>
      <c r="E303" s="118">
        <v>12</v>
      </c>
      <c r="F303" s="92">
        <v>1023961</v>
      </c>
      <c r="G303" s="92">
        <f t="shared" si="27"/>
        <v>12287532</v>
      </c>
      <c r="J303" s="129">
        <f t="shared" si="25"/>
        <v>12287532</v>
      </c>
    </row>
    <row r="304" spans="1:10" ht="24" x14ac:dyDescent="0.25">
      <c r="A304" s="17" t="s">
        <v>575</v>
      </c>
      <c r="B304" s="18" t="s">
        <v>576</v>
      </c>
      <c r="C304" s="19"/>
      <c r="D304" s="91" t="s">
        <v>1346</v>
      </c>
      <c r="E304" s="118">
        <v>22</v>
      </c>
      <c r="F304" s="92">
        <v>170661</v>
      </c>
      <c r="G304" s="92">
        <f t="shared" si="27"/>
        <v>3754542</v>
      </c>
      <c r="J304" s="129">
        <f t="shared" si="25"/>
        <v>3754542</v>
      </c>
    </row>
    <row r="305" spans="1:10" ht="24" x14ac:dyDescent="0.25">
      <c r="A305" s="17" t="s">
        <v>577</v>
      </c>
      <c r="B305" s="18" t="s">
        <v>578</v>
      </c>
      <c r="C305" s="19"/>
      <c r="D305" s="91" t="s">
        <v>1346</v>
      </c>
      <c r="E305" s="118">
        <v>75</v>
      </c>
      <c r="F305" s="92">
        <v>18125</v>
      </c>
      <c r="G305" s="92">
        <f t="shared" si="27"/>
        <v>1359375</v>
      </c>
      <c r="J305" s="129">
        <f t="shared" si="25"/>
        <v>1359375</v>
      </c>
    </row>
    <row r="306" spans="1:10" ht="24" x14ac:dyDescent="0.25">
      <c r="A306" s="17" t="s">
        <v>579</v>
      </c>
      <c r="B306" s="18" t="s">
        <v>580</v>
      </c>
      <c r="C306" s="19"/>
      <c r="D306" s="91" t="s">
        <v>1346</v>
      </c>
      <c r="E306" s="118">
        <v>22</v>
      </c>
      <c r="F306" s="92">
        <v>28175</v>
      </c>
      <c r="G306" s="92">
        <f t="shared" si="27"/>
        <v>619850</v>
      </c>
      <c r="J306" s="129">
        <f t="shared" si="25"/>
        <v>619850</v>
      </c>
    </row>
    <row r="307" spans="1:10" x14ac:dyDescent="0.25">
      <c r="A307" s="13"/>
      <c r="B307" s="14"/>
      <c r="C307" s="15"/>
      <c r="D307" s="91"/>
      <c r="E307" s="118"/>
      <c r="F307" s="92"/>
      <c r="G307" s="92"/>
      <c r="J307" s="129">
        <f t="shared" si="25"/>
        <v>0</v>
      </c>
    </row>
    <row r="308" spans="1:10" x14ac:dyDescent="0.25">
      <c r="A308" s="27" t="s">
        <v>581</v>
      </c>
      <c r="B308" s="28" t="s">
        <v>582</v>
      </c>
      <c r="C308" s="29"/>
      <c r="D308" s="94"/>
      <c r="E308" s="119"/>
      <c r="F308" s="87"/>
      <c r="G308" s="87">
        <f>SUM(G309:G337)</f>
        <v>451567410</v>
      </c>
      <c r="J308" s="129">
        <f t="shared" si="25"/>
        <v>0</v>
      </c>
    </row>
    <row r="309" spans="1:10" ht="72" x14ac:dyDescent="0.25">
      <c r="A309" s="17" t="s">
        <v>583</v>
      </c>
      <c r="B309" s="18" t="s">
        <v>584</v>
      </c>
      <c r="C309" s="19"/>
      <c r="D309" s="91" t="s">
        <v>1820</v>
      </c>
      <c r="E309" s="118">
        <v>15</v>
      </c>
      <c r="F309" s="92">
        <v>97440</v>
      </c>
      <c r="G309" s="92">
        <f t="shared" ref="G309:G337" si="28">+F309*E309</f>
        <v>1461600</v>
      </c>
      <c r="J309" s="129">
        <f t="shared" si="25"/>
        <v>1461600</v>
      </c>
    </row>
    <row r="310" spans="1:10" ht="96" x14ac:dyDescent="0.25">
      <c r="A310" s="17" t="s">
        <v>585</v>
      </c>
      <c r="B310" s="18" t="s">
        <v>586</v>
      </c>
      <c r="C310" s="19"/>
      <c r="D310" s="91" t="s">
        <v>1820</v>
      </c>
      <c r="E310" s="118">
        <v>50</v>
      </c>
      <c r="F310" s="92">
        <v>219240</v>
      </c>
      <c r="G310" s="92">
        <f t="shared" si="28"/>
        <v>10962000</v>
      </c>
      <c r="J310" s="129">
        <f t="shared" si="25"/>
        <v>10962000</v>
      </c>
    </row>
    <row r="311" spans="1:10" ht="96" x14ac:dyDescent="0.25">
      <c r="A311" s="17" t="s">
        <v>587</v>
      </c>
      <c r="B311" s="18" t="s">
        <v>588</v>
      </c>
      <c r="C311" s="19"/>
      <c r="D311" s="91" t="s">
        <v>1820</v>
      </c>
      <c r="E311" s="118">
        <v>15</v>
      </c>
      <c r="F311" s="92">
        <v>219240</v>
      </c>
      <c r="G311" s="92">
        <f t="shared" si="28"/>
        <v>3288600</v>
      </c>
      <c r="J311" s="129">
        <f t="shared" si="25"/>
        <v>3288600</v>
      </c>
    </row>
    <row r="312" spans="1:10" ht="48" x14ac:dyDescent="0.25">
      <c r="A312" s="17" t="s">
        <v>589</v>
      </c>
      <c r="B312" s="18" t="s">
        <v>590</v>
      </c>
      <c r="C312" s="19"/>
      <c r="D312" s="91" t="s">
        <v>1820</v>
      </c>
      <c r="E312" s="118">
        <v>24</v>
      </c>
      <c r="F312" s="92">
        <v>121800</v>
      </c>
      <c r="G312" s="92">
        <f t="shared" si="28"/>
        <v>2923200</v>
      </c>
      <c r="J312" s="129">
        <f t="shared" si="25"/>
        <v>2923200</v>
      </c>
    </row>
    <row r="313" spans="1:10" ht="60" x14ac:dyDescent="0.25">
      <c r="A313" s="17" t="s">
        <v>591</v>
      </c>
      <c r="B313" s="18" t="s">
        <v>592</v>
      </c>
      <c r="C313" s="19"/>
      <c r="D313" s="91" t="s">
        <v>1820</v>
      </c>
      <c r="E313" s="118">
        <v>6</v>
      </c>
      <c r="F313" s="92">
        <v>146160</v>
      </c>
      <c r="G313" s="92">
        <f t="shared" si="28"/>
        <v>876960</v>
      </c>
      <c r="J313" s="129">
        <f t="shared" si="25"/>
        <v>876960</v>
      </c>
    </row>
    <row r="314" spans="1:10" ht="60" x14ac:dyDescent="0.25">
      <c r="A314" s="17" t="s">
        <v>593</v>
      </c>
      <c r="B314" s="18" t="s">
        <v>594</v>
      </c>
      <c r="C314" s="19"/>
      <c r="D314" s="91" t="s">
        <v>1820</v>
      </c>
      <c r="E314" s="118">
        <v>14</v>
      </c>
      <c r="F314" s="92">
        <v>548100</v>
      </c>
      <c r="G314" s="92">
        <f t="shared" si="28"/>
        <v>7673400</v>
      </c>
      <c r="J314" s="129">
        <f t="shared" si="25"/>
        <v>7673400</v>
      </c>
    </row>
    <row r="315" spans="1:10" ht="72" x14ac:dyDescent="0.25">
      <c r="A315" s="17" t="s">
        <v>595</v>
      </c>
      <c r="B315" s="18" t="s">
        <v>596</v>
      </c>
      <c r="C315" s="19"/>
      <c r="D315" s="91" t="s">
        <v>1820</v>
      </c>
      <c r="E315" s="118">
        <v>8</v>
      </c>
      <c r="F315" s="92">
        <v>280140</v>
      </c>
      <c r="G315" s="92">
        <f t="shared" si="28"/>
        <v>2241120</v>
      </c>
      <c r="J315" s="129">
        <f t="shared" si="25"/>
        <v>2241120</v>
      </c>
    </row>
    <row r="316" spans="1:10" ht="72" x14ac:dyDescent="0.25">
      <c r="A316" s="17" t="s">
        <v>597</v>
      </c>
      <c r="B316" s="18" t="s">
        <v>598</v>
      </c>
      <c r="C316" s="19"/>
      <c r="D316" s="91" t="s">
        <v>1820</v>
      </c>
      <c r="E316" s="118">
        <v>15</v>
      </c>
      <c r="F316" s="92">
        <v>280140</v>
      </c>
      <c r="G316" s="92">
        <f t="shared" si="28"/>
        <v>4202100</v>
      </c>
      <c r="J316" s="129">
        <f t="shared" si="25"/>
        <v>4202100</v>
      </c>
    </row>
    <row r="317" spans="1:10" ht="84" x14ac:dyDescent="0.25">
      <c r="A317" s="17" t="s">
        <v>599</v>
      </c>
      <c r="B317" s="18" t="s">
        <v>600</v>
      </c>
      <c r="C317" s="19"/>
      <c r="D317" s="91" t="s">
        <v>1820</v>
      </c>
      <c r="E317" s="118">
        <v>53</v>
      </c>
      <c r="F317" s="92">
        <v>584640</v>
      </c>
      <c r="G317" s="92">
        <f t="shared" si="28"/>
        <v>30985920</v>
      </c>
      <c r="J317" s="129">
        <f t="shared" si="25"/>
        <v>30985920</v>
      </c>
    </row>
    <row r="318" spans="1:10" ht="84" x14ac:dyDescent="0.25">
      <c r="A318" s="17" t="s">
        <v>601</v>
      </c>
      <c r="B318" s="18" t="s">
        <v>602</v>
      </c>
      <c r="C318" s="19"/>
      <c r="D318" s="91" t="s">
        <v>1820</v>
      </c>
      <c r="E318" s="118">
        <v>10</v>
      </c>
      <c r="F318" s="92">
        <v>730800</v>
      </c>
      <c r="G318" s="92">
        <f t="shared" si="28"/>
        <v>7308000</v>
      </c>
      <c r="J318" s="129">
        <f t="shared" si="25"/>
        <v>7308000</v>
      </c>
    </row>
    <row r="319" spans="1:10" ht="84" x14ac:dyDescent="0.25">
      <c r="A319" s="17" t="s">
        <v>603</v>
      </c>
      <c r="B319" s="18" t="s">
        <v>604</v>
      </c>
      <c r="C319" s="19"/>
      <c r="D319" s="91" t="s">
        <v>1820</v>
      </c>
      <c r="E319" s="118">
        <v>8</v>
      </c>
      <c r="F319" s="92">
        <v>365400</v>
      </c>
      <c r="G319" s="92">
        <f t="shared" si="28"/>
        <v>2923200</v>
      </c>
      <c r="J319" s="129">
        <f t="shared" si="25"/>
        <v>2923200</v>
      </c>
    </row>
    <row r="320" spans="1:10" ht="72" x14ac:dyDescent="0.25">
      <c r="A320" s="17" t="s">
        <v>605</v>
      </c>
      <c r="B320" s="18" t="s">
        <v>606</v>
      </c>
      <c r="C320" s="19"/>
      <c r="D320" s="91" t="s">
        <v>840</v>
      </c>
      <c r="E320" s="118">
        <v>50</v>
      </c>
      <c r="F320" s="92">
        <v>219240</v>
      </c>
      <c r="G320" s="92">
        <f t="shared" si="28"/>
        <v>10962000</v>
      </c>
      <c r="J320" s="129">
        <f t="shared" si="25"/>
        <v>10962000</v>
      </c>
    </row>
    <row r="321" spans="1:10" ht="60" x14ac:dyDescent="0.25">
      <c r="A321" s="17" t="s">
        <v>607</v>
      </c>
      <c r="B321" s="18" t="s">
        <v>608</v>
      </c>
      <c r="C321" s="19"/>
      <c r="D321" s="91" t="s">
        <v>1820</v>
      </c>
      <c r="E321" s="118">
        <v>66</v>
      </c>
      <c r="F321" s="92">
        <v>487200</v>
      </c>
      <c r="G321" s="92">
        <f t="shared" si="28"/>
        <v>32155200</v>
      </c>
      <c r="J321" s="129">
        <f t="shared" si="25"/>
        <v>32155200</v>
      </c>
    </row>
    <row r="322" spans="1:10" ht="72" x14ac:dyDescent="0.25">
      <c r="A322" s="17" t="s">
        <v>609</v>
      </c>
      <c r="B322" s="18" t="s">
        <v>610</v>
      </c>
      <c r="C322" s="19"/>
      <c r="D322" s="91" t="s">
        <v>1820</v>
      </c>
      <c r="E322" s="118">
        <v>17</v>
      </c>
      <c r="F322" s="92">
        <v>91350</v>
      </c>
      <c r="G322" s="92">
        <f t="shared" si="28"/>
        <v>1552950</v>
      </c>
      <c r="J322" s="129">
        <f t="shared" si="25"/>
        <v>1552950</v>
      </c>
    </row>
    <row r="323" spans="1:10" ht="72" x14ac:dyDescent="0.25">
      <c r="A323" s="17" t="s">
        <v>611</v>
      </c>
      <c r="B323" s="18" t="s">
        <v>612</v>
      </c>
      <c r="C323" s="19"/>
      <c r="D323" s="91" t="s">
        <v>1820</v>
      </c>
      <c r="E323" s="118">
        <v>24</v>
      </c>
      <c r="F323" s="92">
        <v>109620</v>
      </c>
      <c r="G323" s="92">
        <f t="shared" si="28"/>
        <v>2630880</v>
      </c>
      <c r="J323" s="129">
        <f t="shared" si="25"/>
        <v>2630880</v>
      </c>
    </row>
    <row r="324" spans="1:10" ht="72" x14ac:dyDescent="0.25">
      <c r="A324" s="17" t="s">
        <v>613</v>
      </c>
      <c r="B324" s="18" t="s">
        <v>614</v>
      </c>
      <c r="C324" s="19"/>
      <c r="D324" s="91" t="s">
        <v>1820</v>
      </c>
      <c r="E324" s="118">
        <v>10</v>
      </c>
      <c r="F324" s="92">
        <v>341040</v>
      </c>
      <c r="G324" s="92">
        <f t="shared" si="28"/>
        <v>3410400</v>
      </c>
      <c r="J324" s="129">
        <f t="shared" si="25"/>
        <v>3410400</v>
      </c>
    </row>
    <row r="325" spans="1:10" ht="72" x14ac:dyDescent="0.25">
      <c r="A325" s="17" t="s">
        <v>615</v>
      </c>
      <c r="B325" s="18" t="s">
        <v>616</v>
      </c>
      <c r="C325" s="19"/>
      <c r="D325" s="91" t="s">
        <v>1820</v>
      </c>
      <c r="E325" s="118">
        <v>12</v>
      </c>
      <c r="F325" s="92">
        <v>584640</v>
      </c>
      <c r="G325" s="92">
        <f t="shared" si="28"/>
        <v>7015680</v>
      </c>
      <c r="J325" s="129">
        <f t="shared" si="25"/>
        <v>7015680</v>
      </c>
    </row>
    <row r="326" spans="1:10" ht="84" x14ac:dyDescent="0.25">
      <c r="A326" s="17" t="s">
        <v>617</v>
      </c>
      <c r="B326" s="18" t="s">
        <v>618</v>
      </c>
      <c r="C326" s="19"/>
      <c r="D326" s="91" t="s">
        <v>1820</v>
      </c>
      <c r="E326" s="118">
        <v>12</v>
      </c>
      <c r="F326" s="92">
        <v>730800</v>
      </c>
      <c r="G326" s="92">
        <f t="shared" si="28"/>
        <v>8769600</v>
      </c>
      <c r="J326" s="129">
        <f t="shared" si="25"/>
        <v>8769600</v>
      </c>
    </row>
    <row r="327" spans="1:10" ht="84" x14ac:dyDescent="0.25">
      <c r="A327" s="17" t="s">
        <v>619</v>
      </c>
      <c r="B327" s="18" t="s">
        <v>620</v>
      </c>
      <c r="C327" s="19"/>
      <c r="D327" s="91" t="s">
        <v>1820</v>
      </c>
      <c r="E327" s="118">
        <v>12</v>
      </c>
      <c r="F327" s="92">
        <v>730800</v>
      </c>
      <c r="G327" s="92">
        <f t="shared" si="28"/>
        <v>8769600</v>
      </c>
      <c r="J327" s="129">
        <f t="shared" si="25"/>
        <v>8769600</v>
      </c>
    </row>
    <row r="328" spans="1:10" ht="96" x14ac:dyDescent="0.25">
      <c r="A328" s="17" t="s">
        <v>621</v>
      </c>
      <c r="B328" s="18" t="s">
        <v>622</v>
      </c>
      <c r="C328" s="19"/>
      <c r="D328" s="91" t="s">
        <v>1820</v>
      </c>
      <c r="E328" s="118">
        <v>18</v>
      </c>
      <c r="F328" s="92">
        <v>694260</v>
      </c>
      <c r="G328" s="92">
        <f t="shared" si="28"/>
        <v>12496680</v>
      </c>
      <c r="J328" s="129">
        <f t="shared" si="25"/>
        <v>12496680</v>
      </c>
    </row>
    <row r="329" spans="1:10" ht="96" x14ac:dyDescent="0.25">
      <c r="A329" s="17" t="s">
        <v>623</v>
      </c>
      <c r="B329" s="18" t="s">
        <v>624</v>
      </c>
      <c r="C329" s="19"/>
      <c r="D329" s="91" t="s">
        <v>1820</v>
      </c>
      <c r="E329" s="118">
        <v>16</v>
      </c>
      <c r="F329" s="92">
        <v>694260</v>
      </c>
      <c r="G329" s="92">
        <f t="shared" si="28"/>
        <v>11108160</v>
      </c>
      <c r="J329" s="129">
        <f t="shared" si="25"/>
        <v>11108160</v>
      </c>
    </row>
    <row r="330" spans="1:10" ht="72" x14ac:dyDescent="0.25">
      <c r="A330" s="17" t="s">
        <v>625</v>
      </c>
      <c r="B330" s="18" t="s">
        <v>626</v>
      </c>
      <c r="C330" s="19"/>
      <c r="D330" s="91" t="s">
        <v>1820</v>
      </c>
      <c r="E330" s="118">
        <v>5</v>
      </c>
      <c r="F330" s="92">
        <v>487200</v>
      </c>
      <c r="G330" s="92">
        <f t="shared" si="28"/>
        <v>2436000</v>
      </c>
      <c r="J330" s="129">
        <f t="shared" ref="J330:J393" si="29">+F330*E330</f>
        <v>2436000</v>
      </c>
    </row>
    <row r="331" spans="1:10" ht="84" x14ac:dyDescent="0.25">
      <c r="A331" s="17" t="s">
        <v>627</v>
      </c>
      <c r="B331" s="18" t="s">
        <v>628</v>
      </c>
      <c r="C331" s="19"/>
      <c r="D331" s="91" t="s">
        <v>1820</v>
      </c>
      <c r="E331" s="118">
        <v>167</v>
      </c>
      <c r="F331" s="92">
        <v>243600</v>
      </c>
      <c r="G331" s="92">
        <f t="shared" si="28"/>
        <v>40681200</v>
      </c>
      <c r="J331" s="129">
        <f t="shared" si="29"/>
        <v>40681200</v>
      </c>
    </row>
    <row r="332" spans="1:10" ht="60" x14ac:dyDescent="0.25">
      <c r="A332" s="17" t="s">
        <v>629</v>
      </c>
      <c r="B332" s="18" t="s">
        <v>630</v>
      </c>
      <c r="C332" s="19"/>
      <c r="D332" s="91" t="s">
        <v>1820</v>
      </c>
      <c r="E332" s="118">
        <v>15</v>
      </c>
      <c r="F332" s="92">
        <v>365400</v>
      </c>
      <c r="G332" s="92">
        <f t="shared" si="28"/>
        <v>5481000</v>
      </c>
      <c r="J332" s="129">
        <f t="shared" si="29"/>
        <v>5481000</v>
      </c>
    </row>
    <row r="333" spans="1:10" ht="72" x14ac:dyDescent="0.25">
      <c r="A333" s="17" t="s">
        <v>631</v>
      </c>
      <c r="B333" s="18" t="s">
        <v>632</v>
      </c>
      <c r="C333" s="19"/>
      <c r="D333" s="91" t="s">
        <v>1820</v>
      </c>
      <c r="E333" s="118">
        <v>36</v>
      </c>
      <c r="F333" s="92">
        <v>2679600</v>
      </c>
      <c r="G333" s="92">
        <f t="shared" si="28"/>
        <v>96465600</v>
      </c>
      <c r="J333" s="129">
        <f t="shared" si="29"/>
        <v>96465600</v>
      </c>
    </row>
    <row r="334" spans="1:10" ht="72" x14ac:dyDescent="0.25">
      <c r="A334" s="17" t="s">
        <v>633</v>
      </c>
      <c r="B334" s="18" t="s">
        <v>634</v>
      </c>
      <c r="C334" s="19"/>
      <c r="D334" s="91" t="s">
        <v>1820</v>
      </c>
      <c r="E334" s="118">
        <v>36</v>
      </c>
      <c r="F334" s="92">
        <v>3532200</v>
      </c>
      <c r="G334" s="92">
        <f t="shared" si="28"/>
        <v>127159200</v>
      </c>
      <c r="J334" s="129">
        <f t="shared" si="29"/>
        <v>127159200</v>
      </c>
    </row>
    <row r="335" spans="1:10" ht="72" x14ac:dyDescent="0.25">
      <c r="A335" s="17" t="s">
        <v>635</v>
      </c>
      <c r="B335" s="18" t="s">
        <v>636</v>
      </c>
      <c r="C335" s="19"/>
      <c r="D335" s="91" t="s">
        <v>1820</v>
      </c>
      <c r="E335" s="118">
        <v>13</v>
      </c>
      <c r="F335" s="92">
        <v>255780</v>
      </c>
      <c r="G335" s="92">
        <f t="shared" si="28"/>
        <v>3325140</v>
      </c>
      <c r="J335" s="129">
        <f t="shared" si="29"/>
        <v>3325140</v>
      </c>
    </row>
    <row r="336" spans="1:10" ht="72" x14ac:dyDescent="0.25">
      <c r="A336" s="17" t="s">
        <v>637</v>
      </c>
      <c r="B336" s="18" t="s">
        <v>638</v>
      </c>
      <c r="C336" s="19"/>
      <c r="D336" s="91" t="s">
        <v>1820</v>
      </c>
      <c r="E336" s="118">
        <v>6</v>
      </c>
      <c r="F336" s="92">
        <v>255780</v>
      </c>
      <c r="G336" s="92">
        <f t="shared" si="28"/>
        <v>1534680</v>
      </c>
      <c r="J336" s="129">
        <f t="shared" si="29"/>
        <v>1534680</v>
      </c>
    </row>
    <row r="337" spans="1:10" ht="60" x14ac:dyDescent="0.25">
      <c r="A337" s="17" t="s">
        <v>639</v>
      </c>
      <c r="B337" s="18" t="s">
        <v>640</v>
      </c>
      <c r="C337" s="19"/>
      <c r="D337" s="91" t="s">
        <v>1820</v>
      </c>
      <c r="E337" s="118">
        <v>3</v>
      </c>
      <c r="F337" s="92">
        <v>255780</v>
      </c>
      <c r="G337" s="92">
        <f t="shared" si="28"/>
        <v>767340</v>
      </c>
      <c r="J337" s="129">
        <f t="shared" si="29"/>
        <v>767340</v>
      </c>
    </row>
    <row r="338" spans="1:10" x14ac:dyDescent="0.25">
      <c r="A338" s="13"/>
      <c r="B338" s="14"/>
      <c r="C338" s="15"/>
      <c r="D338" s="91"/>
      <c r="E338" s="118"/>
      <c r="F338" s="92"/>
      <c r="G338" s="92"/>
      <c r="J338" s="129">
        <f t="shared" si="29"/>
        <v>0</v>
      </c>
    </row>
    <row r="339" spans="1:10" x14ac:dyDescent="0.25">
      <c r="A339" s="3" t="s">
        <v>641</v>
      </c>
      <c r="B339" s="16" t="s">
        <v>642</v>
      </c>
      <c r="C339" s="5"/>
      <c r="D339" s="85"/>
      <c r="E339" s="116"/>
      <c r="F339" s="86"/>
      <c r="G339" s="86">
        <f>SUM(G340:G344)</f>
        <v>60845439.049999997</v>
      </c>
      <c r="J339" s="129">
        <f t="shared" si="29"/>
        <v>0</v>
      </c>
    </row>
    <row r="340" spans="1:10" ht="24" x14ac:dyDescent="0.25">
      <c r="A340" s="17" t="s">
        <v>643</v>
      </c>
      <c r="B340" s="18" t="s">
        <v>644</v>
      </c>
      <c r="C340" s="19"/>
      <c r="D340" s="91" t="s">
        <v>223</v>
      </c>
      <c r="E340" s="118">
        <v>4202.6099999999997</v>
      </c>
      <c r="F340" s="92">
        <v>9737</v>
      </c>
      <c r="G340" s="92">
        <f t="shared" ref="G340:G344" si="30">+F340*E340</f>
        <v>40920813.57</v>
      </c>
      <c r="J340" s="129">
        <f t="shared" si="29"/>
        <v>40920813.57</v>
      </c>
    </row>
    <row r="341" spans="1:10" ht="24" x14ac:dyDescent="0.25">
      <c r="A341" s="17" t="s">
        <v>645</v>
      </c>
      <c r="B341" s="18" t="s">
        <v>646</v>
      </c>
      <c r="C341" s="19"/>
      <c r="D341" s="91" t="s">
        <v>196</v>
      </c>
      <c r="E341" s="118">
        <v>663.2</v>
      </c>
      <c r="F341" s="92">
        <v>5895</v>
      </c>
      <c r="G341" s="92">
        <f t="shared" si="30"/>
        <v>3909564.0000000005</v>
      </c>
      <c r="J341" s="129">
        <f t="shared" si="29"/>
        <v>3909564.0000000005</v>
      </c>
    </row>
    <row r="342" spans="1:10" x14ac:dyDescent="0.25">
      <c r="A342" s="17" t="s">
        <v>647</v>
      </c>
      <c r="B342" s="18" t="s">
        <v>648</v>
      </c>
      <c r="C342" s="19"/>
      <c r="D342" s="91" t="s">
        <v>223</v>
      </c>
      <c r="E342" s="118">
        <v>1242.8</v>
      </c>
      <c r="F342" s="92">
        <v>9262</v>
      </c>
      <c r="G342" s="92">
        <f t="shared" si="30"/>
        <v>11510813.6</v>
      </c>
      <c r="J342" s="129">
        <f t="shared" si="29"/>
        <v>11510813.6</v>
      </c>
    </row>
    <row r="343" spans="1:10" ht="24" x14ac:dyDescent="0.25">
      <c r="A343" s="17" t="s">
        <v>649</v>
      </c>
      <c r="B343" s="18" t="s">
        <v>650</v>
      </c>
      <c r="C343" s="19"/>
      <c r="D343" s="91" t="s">
        <v>223</v>
      </c>
      <c r="E343" s="118">
        <v>602.79</v>
      </c>
      <c r="F343" s="92">
        <v>6428</v>
      </c>
      <c r="G343" s="92">
        <f t="shared" si="30"/>
        <v>3874734.1199999996</v>
      </c>
      <c r="J343" s="129">
        <f t="shared" si="29"/>
        <v>3874734.1199999996</v>
      </c>
    </row>
    <row r="344" spans="1:10" ht="24" x14ac:dyDescent="0.25">
      <c r="A344" s="17" t="s">
        <v>651</v>
      </c>
      <c r="B344" s="18" t="s">
        <v>652</v>
      </c>
      <c r="C344" s="19"/>
      <c r="D344" s="91" t="s">
        <v>196</v>
      </c>
      <c r="E344" s="118">
        <v>168.68</v>
      </c>
      <c r="F344" s="92">
        <v>3732</v>
      </c>
      <c r="G344" s="92">
        <f t="shared" si="30"/>
        <v>629513.76</v>
      </c>
      <c r="J344" s="129">
        <f t="shared" si="29"/>
        <v>629513.76</v>
      </c>
    </row>
    <row r="345" spans="1:10" x14ac:dyDescent="0.25">
      <c r="A345" s="13"/>
      <c r="B345" s="14"/>
      <c r="C345" s="15"/>
      <c r="D345" s="91"/>
      <c r="E345" s="118"/>
      <c r="F345" s="92"/>
      <c r="G345" s="92"/>
      <c r="J345" s="129">
        <f t="shared" si="29"/>
        <v>0</v>
      </c>
    </row>
    <row r="346" spans="1:10" x14ac:dyDescent="0.25">
      <c r="A346" s="3" t="s">
        <v>653</v>
      </c>
      <c r="B346" s="16" t="s">
        <v>654</v>
      </c>
      <c r="C346" s="5"/>
      <c r="D346" s="94"/>
      <c r="E346" s="119"/>
      <c r="F346" s="87"/>
      <c r="G346" s="87">
        <f>SUM(G347)</f>
        <v>2508300.48</v>
      </c>
      <c r="J346" s="129">
        <f t="shared" si="29"/>
        <v>0</v>
      </c>
    </row>
    <row r="347" spans="1:10" x14ac:dyDescent="0.25">
      <c r="A347" s="17" t="s">
        <v>655</v>
      </c>
      <c r="B347" s="18" t="s">
        <v>656</v>
      </c>
      <c r="C347" s="19"/>
      <c r="D347" s="91" t="s">
        <v>223</v>
      </c>
      <c r="E347" s="118">
        <v>44.31</v>
      </c>
      <c r="F347" s="92">
        <v>56608</v>
      </c>
      <c r="G347" s="92">
        <f>+F347*E347</f>
        <v>2508300.48</v>
      </c>
      <c r="J347" s="129">
        <f t="shared" si="29"/>
        <v>2508300.48</v>
      </c>
    </row>
    <row r="348" spans="1:10" x14ac:dyDescent="0.25">
      <c r="A348" s="13"/>
      <c r="B348" s="14"/>
      <c r="C348" s="15"/>
      <c r="D348" s="91"/>
      <c r="E348" s="118"/>
      <c r="F348" s="92"/>
      <c r="G348" s="92"/>
      <c r="J348" s="129">
        <f t="shared" si="29"/>
        <v>0</v>
      </c>
    </row>
    <row r="349" spans="1:10" x14ac:dyDescent="0.25">
      <c r="A349" s="27" t="s">
        <v>657</v>
      </c>
      <c r="B349" s="28" t="s">
        <v>658</v>
      </c>
      <c r="C349" s="29"/>
      <c r="D349" s="94"/>
      <c r="E349" s="119"/>
      <c r="F349" s="87"/>
      <c r="G349" s="87">
        <f>+G350+G363+G386+G417+G427+G430+G434+G447+G458+G476+G480+G486+G488</f>
        <v>210608150.19999999</v>
      </c>
      <c r="J349" s="129">
        <f t="shared" si="29"/>
        <v>0</v>
      </c>
    </row>
    <row r="350" spans="1:10" x14ac:dyDescent="0.25">
      <c r="A350" s="30" t="s">
        <v>659</v>
      </c>
      <c r="B350" s="31" t="s">
        <v>660</v>
      </c>
      <c r="C350" s="32"/>
      <c r="D350" s="88"/>
      <c r="E350" s="117"/>
      <c r="F350" s="89"/>
      <c r="G350" s="90">
        <f>SUM(G351:G362)</f>
        <v>1975986</v>
      </c>
      <c r="J350" s="129">
        <f t="shared" si="29"/>
        <v>0</v>
      </c>
    </row>
    <row r="351" spans="1:10" x14ac:dyDescent="0.25">
      <c r="A351" s="33" t="s">
        <v>661</v>
      </c>
      <c r="B351" s="34" t="s">
        <v>662</v>
      </c>
      <c r="C351" s="15"/>
      <c r="D351" s="91" t="s">
        <v>1820</v>
      </c>
      <c r="E351" s="118">
        <v>1</v>
      </c>
      <c r="F351" s="92">
        <v>138295</v>
      </c>
      <c r="G351" s="92">
        <f t="shared" ref="G351:G362" si="31">+F351*E351</f>
        <v>138295</v>
      </c>
      <c r="J351" s="129">
        <f t="shared" si="29"/>
        <v>138295</v>
      </c>
    </row>
    <row r="352" spans="1:10" x14ac:dyDescent="0.25">
      <c r="A352" s="33" t="s">
        <v>663</v>
      </c>
      <c r="B352" s="34" t="s">
        <v>664</v>
      </c>
      <c r="C352" s="15" t="s">
        <v>665</v>
      </c>
      <c r="D352" s="91" t="s">
        <v>840</v>
      </c>
      <c r="E352" s="118">
        <v>67</v>
      </c>
      <c r="F352" s="92">
        <v>8107</v>
      </c>
      <c r="G352" s="92">
        <f t="shared" si="31"/>
        <v>543169</v>
      </c>
      <c r="J352" s="129">
        <f t="shared" si="29"/>
        <v>543169</v>
      </c>
    </row>
    <row r="353" spans="1:10" x14ac:dyDescent="0.25">
      <c r="A353" s="33" t="s">
        <v>666</v>
      </c>
      <c r="B353" s="34" t="s">
        <v>667</v>
      </c>
      <c r="C353" s="15" t="s">
        <v>665</v>
      </c>
      <c r="D353" s="91" t="s">
        <v>1820</v>
      </c>
      <c r="E353" s="118">
        <v>14</v>
      </c>
      <c r="F353" s="92">
        <v>5163</v>
      </c>
      <c r="G353" s="92">
        <f t="shared" si="31"/>
        <v>72282</v>
      </c>
      <c r="J353" s="129">
        <f t="shared" si="29"/>
        <v>72282</v>
      </c>
    </row>
    <row r="354" spans="1:10" x14ac:dyDescent="0.25">
      <c r="A354" s="33" t="s">
        <v>668</v>
      </c>
      <c r="B354" s="34" t="s">
        <v>669</v>
      </c>
      <c r="C354" s="15" t="s">
        <v>665</v>
      </c>
      <c r="D354" s="91" t="s">
        <v>840</v>
      </c>
      <c r="E354" s="118">
        <v>3</v>
      </c>
      <c r="F354" s="92">
        <v>23592</v>
      </c>
      <c r="G354" s="92">
        <f t="shared" si="31"/>
        <v>70776</v>
      </c>
      <c r="J354" s="129">
        <f t="shared" si="29"/>
        <v>70776</v>
      </c>
    </row>
    <row r="355" spans="1:10" x14ac:dyDescent="0.25">
      <c r="A355" s="33" t="s">
        <v>670</v>
      </c>
      <c r="B355" s="34" t="s">
        <v>671</v>
      </c>
      <c r="C355" s="15" t="s">
        <v>665</v>
      </c>
      <c r="D355" s="91" t="s">
        <v>1820</v>
      </c>
      <c r="E355" s="118">
        <v>4</v>
      </c>
      <c r="F355" s="92">
        <v>5572</v>
      </c>
      <c r="G355" s="92">
        <f t="shared" si="31"/>
        <v>22288</v>
      </c>
      <c r="J355" s="129">
        <f t="shared" si="29"/>
        <v>22288</v>
      </c>
    </row>
    <row r="356" spans="1:10" x14ac:dyDescent="0.25">
      <c r="A356" s="33" t="s">
        <v>672</v>
      </c>
      <c r="B356" s="34" t="s">
        <v>673</v>
      </c>
      <c r="C356" s="15" t="s">
        <v>665</v>
      </c>
      <c r="D356" s="91" t="s">
        <v>1820</v>
      </c>
      <c r="E356" s="118">
        <v>1</v>
      </c>
      <c r="F356" s="92">
        <v>67600</v>
      </c>
      <c r="G356" s="92">
        <f t="shared" si="31"/>
        <v>67600</v>
      </c>
      <c r="J356" s="129">
        <f t="shared" si="29"/>
        <v>67600</v>
      </c>
    </row>
    <row r="357" spans="1:10" x14ac:dyDescent="0.25">
      <c r="A357" s="33" t="s">
        <v>674</v>
      </c>
      <c r="B357" s="34" t="s">
        <v>675</v>
      </c>
      <c r="C357" s="15" t="s">
        <v>665</v>
      </c>
      <c r="D357" s="91" t="s">
        <v>1820</v>
      </c>
      <c r="E357" s="118">
        <v>4</v>
      </c>
      <c r="F357" s="92">
        <v>63968</v>
      </c>
      <c r="G357" s="92">
        <f t="shared" si="31"/>
        <v>255872</v>
      </c>
      <c r="J357" s="129">
        <f t="shared" si="29"/>
        <v>255872</v>
      </c>
    </row>
    <row r="358" spans="1:10" x14ac:dyDescent="0.25">
      <c r="A358" s="33" t="s">
        <v>676</v>
      </c>
      <c r="B358" s="34" t="s">
        <v>677</v>
      </c>
      <c r="C358" s="15" t="s">
        <v>665</v>
      </c>
      <c r="D358" s="91" t="s">
        <v>1820</v>
      </c>
      <c r="E358" s="118">
        <v>1</v>
      </c>
      <c r="F358" s="92">
        <v>63968</v>
      </c>
      <c r="G358" s="92">
        <f t="shared" si="31"/>
        <v>63968</v>
      </c>
      <c r="J358" s="129">
        <f t="shared" si="29"/>
        <v>63968</v>
      </c>
    </row>
    <row r="359" spans="1:10" x14ac:dyDescent="0.25">
      <c r="A359" s="33" t="s">
        <v>678</v>
      </c>
      <c r="B359" s="34" t="s">
        <v>679</v>
      </c>
      <c r="C359" s="15" t="s">
        <v>665</v>
      </c>
      <c r="D359" s="91" t="s">
        <v>1820</v>
      </c>
      <c r="E359" s="118">
        <v>1</v>
      </c>
      <c r="F359" s="92">
        <v>68247</v>
      </c>
      <c r="G359" s="92">
        <f t="shared" si="31"/>
        <v>68247</v>
      </c>
      <c r="J359" s="129">
        <f t="shared" si="29"/>
        <v>68247</v>
      </c>
    </row>
    <row r="360" spans="1:10" x14ac:dyDescent="0.25">
      <c r="A360" s="33" t="s">
        <v>680</v>
      </c>
      <c r="B360" s="34" t="s">
        <v>681</v>
      </c>
      <c r="C360" s="15" t="s">
        <v>682</v>
      </c>
      <c r="D360" s="91" t="s">
        <v>1820</v>
      </c>
      <c r="E360" s="118">
        <v>1</v>
      </c>
      <c r="F360" s="92">
        <v>59756</v>
      </c>
      <c r="G360" s="92">
        <f t="shared" si="31"/>
        <v>59756</v>
      </c>
      <c r="J360" s="129">
        <f t="shared" si="29"/>
        <v>59756</v>
      </c>
    </row>
    <row r="361" spans="1:10" x14ac:dyDescent="0.25">
      <c r="A361" s="33" t="s">
        <v>683</v>
      </c>
      <c r="B361" s="34" t="s">
        <v>684</v>
      </c>
      <c r="C361" s="15" t="s">
        <v>665</v>
      </c>
      <c r="D361" s="91" t="s">
        <v>1820</v>
      </c>
      <c r="E361" s="118">
        <v>1</v>
      </c>
      <c r="F361" s="92">
        <v>417822</v>
      </c>
      <c r="G361" s="92">
        <f t="shared" si="31"/>
        <v>417822</v>
      </c>
      <c r="J361" s="129">
        <f t="shared" si="29"/>
        <v>417822</v>
      </c>
    </row>
    <row r="362" spans="1:10" x14ac:dyDescent="0.25">
      <c r="A362" s="33" t="s">
        <v>685</v>
      </c>
      <c r="B362" s="34" t="s">
        <v>686</v>
      </c>
      <c r="C362" s="15" t="s">
        <v>665</v>
      </c>
      <c r="D362" s="91" t="s">
        <v>1820</v>
      </c>
      <c r="E362" s="118">
        <v>1</v>
      </c>
      <c r="F362" s="92">
        <v>195911</v>
      </c>
      <c r="G362" s="92">
        <f t="shared" si="31"/>
        <v>195911</v>
      </c>
      <c r="J362" s="129">
        <f t="shared" si="29"/>
        <v>195911</v>
      </c>
    </row>
    <row r="363" spans="1:10" x14ac:dyDescent="0.25">
      <c r="A363" s="30" t="s">
        <v>687</v>
      </c>
      <c r="B363" s="31" t="s">
        <v>688</v>
      </c>
      <c r="C363" s="35"/>
      <c r="D363" s="88"/>
      <c r="E363" s="117"/>
      <c r="F363" s="89"/>
      <c r="G363" s="90">
        <f>SUM(G364:G385)</f>
        <v>14974162</v>
      </c>
      <c r="J363" s="129">
        <f t="shared" si="29"/>
        <v>0</v>
      </c>
    </row>
    <row r="364" spans="1:10" x14ac:dyDescent="0.25">
      <c r="A364" s="33" t="s">
        <v>689</v>
      </c>
      <c r="B364" s="34" t="s">
        <v>669</v>
      </c>
      <c r="C364" s="15" t="s">
        <v>690</v>
      </c>
      <c r="D364" s="91" t="s">
        <v>840</v>
      </c>
      <c r="E364" s="118">
        <v>23</v>
      </c>
      <c r="F364" s="92">
        <v>94742</v>
      </c>
      <c r="G364" s="92">
        <f t="shared" ref="G364:G385" si="32">+F364*E364</f>
        <v>2179066</v>
      </c>
      <c r="J364" s="129">
        <f t="shared" si="29"/>
        <v>2179066</v>
      </c>
    </row>
    <row r="365" spans="1:10" x14ac:dyDescent="0.25">
      <c r="A365" s="33" t="s">
        <v>691</v>
      </c>
      <c r="B365" s="34" t="s">
        <v>671</v>
      </c>
      <c r="C365" s="15" t="s">
        <v>690</v>
      </c>
      <c r="D365" s="91" t="s">
        <v>1820</v>
      </c>
      <c r="E365" s="118">
        <v>14</v>
      </c>
      <c r="F365" s="92">
        <v>36104</v>
      </c>
      <c r="G365" s="92">
        <f t="shared" si="32"/>
        <v>505456</v>
      </c>
      <c r="J365" s="129">
        <f t="shared" si="29"/>
        <v>505456</v>
      </c>
    </row>
    <row r="366" spans="1:10" x14ac:dyDescent="0.25">
      <c r="A366" s="33" t="s">
        <v>692</v>
      </c>
      <c r="B366" s="34" t="s">
        <v>669</v>
      </c>
      <c r="C366" s="15" t="s">
        <v>693</v>
      </c>
      <c r="D366" s="91" t="s">
        <v>840</v>
      </c>
      <c r="E366" s="118">
        <v>14</v>
      </c>
      <c r="F366" s="92">
        <v>79765</v>
      </c>
      <c r="G366" s="92">
        <f t="shared" si="32"/>
        <v>1116710</v>
      </c>
      <c r="J366" s="129">
        <f t="shared" si="29"/>
        <v>1116710</v>
      </c>
    </row>
    <row r="367" spans="1:10" x14ac:dyDescent="0.25">
      <c r="A367" s="33" t="s">
        <v>694</v>
      </c>
      <c r="B367" s="34" t="s">
        <v>671</v>
      </c>
      <c r="C367" s="15" t="s">
        <v>693</v>
      </c>
      <c r="D367" s="91" t="s">
        <v>1820</v>
      </c>
      <c r="E367" s="118">
        <v>18</v>
      </c>
      <c r="F367" s="92">
        <v>20597</v>
      </c>
      <c r="G367" s="92">
        <f t="shared" si="32"/>
        <v>370746</v>
      </c>
      <c r="J367" s="129">
        <f t="shared" si="29"/>
        <v>370746</v>
      </c>
    </row>
    <row r="368" spans="1:10" x14ac:dyDescent="0.25">
      <c r="A368" s="33" t="s">
        <v>695</v>
      </c>
      <c r="B368" s="34" t="s">
        <v>669</v>
      </c>
      <c r="C368" s="15" t="s">
        <v>696</v>
      </c>
      <c r="D368" s="91" t="s">
        <v>840</v>
      </c>
      <c r="E368" s="118">
        <v>14</v>
      </c>
      <c r="F368" s="92">
        <v>37331</v>
      </c>
      <c r="G368" s="92">
        <f t="shared" si="32"/>
        <v>522634</v>
      </c>
      <c r="J368" s="129">
        <f t="shared" si="29"/>
        <v>522634</v>
      </c>
    </row>
    <row r="369" spans="1:10" x14ac:dyDescent="0.25">
      <c r="A369" s="33" t="s">
        <v>697</v>
      </c>
      <c r="B369" s="34" t="s">
        <v>671</v>
      </c>
      <c r="C369" s="15" t="s">
        <v>696</v>
      </c>
      <c r="D369" s="91" t="s">
        <v>1820</v>
      </c>
      <c r="E369" s="118">
        <v>11</v>
      </c>
      <c r="F369" s="92">
        <v>7759</v>
      </c>
      <c r="G369" s="92">
        <f t="shared" si="32"/>
        <v>85349</v>
      </c>
      <c r="J369" s="129">
        <f t="shared" si="29"/>
        <v>85349</v>
      </c>
    </row>
    <row r="370" spans="1:10" x14ac:dyDescent="0.25">
      <c r="A370" s="33" t="s">
        <v>698</v>
      </c>
      <c r="B370" s="34" t="s">
        <v>669</v>
      </c>
      <c r="C370" s="15" t="s">
        <v>699</v>
      </c>
      <c r="D370" s="91" t="s">
        <v>840</v>
      </c>
      <c r="E370" s="118">
        <v>1</v>
      </c>
      <c r="F370" s="92">
        <v>15606</v>
      </c>
      <c r="G370" s="92">
        <f t="shared" si="32"/>
        <v>15606</v>
      </c>
      <c r="J370" s="129">
        <f t="shared" si="29"/>
        <v>15606</v>
      </c>
    </row>
    <row r="371" spans="1:10" x14ac:dyDescent="0.25">
      <c r="A371" s="33" t="s">
        <v>700</v>
      </c>
      <c r="B371" s="34" t="s">
        <v>671</v>
      </c>
      <c r="C371" s="15" t="s">
        <v>699</v>
      </c>
      <c r="D371" s="91" t="s">
        <v>1820</v>
      </c>
      <c r="E371" s="118">
        <v>3</v>
      </c>
      <c r="F371" s="92">
        <v>3098</v>
      </c>
      <c r="G371" s="92">
        <f t="shared" si="32"/>
        <v>9294</v>
      </c>
      <c r="J371" s="129">
        <f t="shared" si="29"/>
        <v>9294</v>
      </c>
    </row>
    <row r="372" spans="1:10" x14ac:dyDescent="0.25">
      <c r="A372" s="33" t="s">
        <v>701</v>
      </c>
      <c r="B372" s="34" t="s">
        <v>675</v>
      </c>
      <c r="C372" s="15" t="s">
        <v>693</v>
      </c>
      <c r="D372" s="91" t="s">
        <v>1820</v>
      </c>
      <c r="E372" s="118">
        <v>4</v>
      </c>
      <c r="F372" s="92">
        <v>449855</v>
      </c>
      <c r="G372" s="92">
        <f t="shared" si="32"/>
        <v>1799420</v>
      </c>
      <c r="J372" s="129">
        <f t="shared" si="29"/>
        <v>1799420</v>
      </c>
    </row>
    <row r="373" spans="1:10" x14ac:dyDescent="0.25">
      <c r="A373" s="33" t="s">
        <v>702</v>
      </c>
      <c r="B373" s="34" t="s">
        <v>675</v>
      </c>
      <c r="C373" s="15" t="s">
        <v>696</v>
      </c>
      <c r="D373" s="91" t="s">
        <v>1820</v>
      </c>
      <c r="E373" s="118">
        <v>6</v>
      </c>
      <c r="F373" s="92">
        <v>109781</v>
      </c>
      <c r="G373" s="92">
        <f t="shared" si="32"/>
        <v>658686</v>
      </c>
      <c r="J373" s="129">
        <f t="shared" si="29"/>
        <v>658686</v>
      </c>
    </row>
    <row r="374" spans="1:10" x14ac:dyDescent="0.25">
      <c r="A374" s="33" t="s">
        <v>703</v>
      </c>
      <c r="B374" s="34" t="s">
        <v>675</v>
      </c>
      <c r="C374" s="15" t="s">
        <v>699</v>
      </c>
      <c r="D374" s="91" t="s">
        <v>1820</v>
      </c>
      <c r="E374" s="118">
        <v>1</v>
      </c>
      <c r="F374" s="92">
        <v>37428</v>
      </c>
      <c r="G374" s="92">
        <f t="shared" si="32"/>
        <v>37428</v>
      </c>
      <c r="J374" s="129">
        <f t="shared" si="29"/>
        <v>37428</v>
      </c>
    </row>
    <row r="375" spans="1:10" x14ac:dyDescent="0.25">
      <c r="A375" s="33" t="s">
        <v>704</v>
      </c>
      <c r="B375" s="34" t="s">
        <v>679</v>
      </c>
      <c r="C375" s="15" t="s">
        <v>693</v>
      </c>
      <c r="D375" s="91" t="s">
        <v>1820</v>
      </c>
      <c r="E375" s="118">
        <v>3</v>
      </c>
      <c r="F375" s="92">
        <v>456929</v>
      </c>
      <c r="G375" s="92">
        <f t="shared" si="32"/>
        <v>1370787</v>
      </c>
      <c r="J375" s="129">
        <f t="shared" si="29"/>
        <v>1370787</v>
      </c>
    </row>
    <row r="376" spans="1:10" x14ac:dyDescent="0.25">
      <c r="A376" s="33" t="s">
        <v>705</v>
      </c>
      <c r="B376" s="34" t="s">
        <v>706</v>
      </c>
      <c r="C376" s="15" t="s">
        <v>696</v>
      </c>
      <c r="D376" s="91" t="s">
        <v>1820</v>
      </c>
      <c r="E376" s="118">
        <v>1</v>
      </c>
      <c r="F376" s="92">
        <v>127413</v>
      </c>
      <c r="G376" s="92">
        <f t="shared" si="32"/>
        <v>127413</v>
      </c>
      <c r="J376" s="129">
        <f t="shared" si="29"/>
        <v>127413</v>
      </c>
    </row>
    <row r="377" spans="1:10" x14ac:dyDescent="0.25">
      <c r="A377" s="33" t="s">
        <v>707</v>
      </c>
      <c r="B377" s="34" t="s">
        <v>708</v>
      </c>
      <c r="C377" s="15" t="s">
        <v>693</v>
      </c>
      <c r="D377" s="91" t="s">
        <v>1820</v>
      </c>
      <c r="E377" s="118">
        <v>4</v>
      </c>
      <c r="F377" s="92">
        <v>371436</v>
      </c>
      <c r="G377" s="92">
        <f t="shared" si="32"/>
        <v>1485744</v>
      </c>
      <c r="J377" s="129">
        <f t="shared" si="29"/>
        <v>1485744</v>
      </c>
    </row>
    <row r="378" spans="1:10" x14ac:dyDescent="0.25">
      <c r="A378" s="33" t="s">
        <v>709</v>
      </c>
      <c r="B378" s="34" t="s">
        <v>710</v>
      </c>
      <c r="C378" s="15" t="s">
        <v>711</v>
      </c>
      <c r="D378" s="91" t="s">
        <v>1820</v>
      </c>
      <c r="E378" s="118">
        <v>2</v>
      </c>
      <c r="F378" s="92">
        <v>141156</v>
      </c>
      <c r="G378" s="92">
        <f t="shared" si="32"/>
        <v>282312</v>
      </c>
      <c r="J378" s="129">
        <f t="shared" si="29"/>
        <v>282312</v>
      </c>
    </row>
    <row r="379" spans="1:10" x14ac:dyDescent="0.25">
      <c r="A379" s="33" t="s">
        <v>712</v>
      </c>
      <c r="B379" s="34" t="s">
        <v>713</v>
      </c>
      <c r="C379" s="15" t="s">
        <v>711</v>
      </c>
      <c r="D379" s="91" t="s">
        <v>1820</v>
      </c>
      <c r="E379" s="118">
        <v>2</v>
      </c>
      <c r="F379" s="92">
        <v>141156</v>
      </c>
      <c r="G379" s="92">
        <f t="shared" si="32"/>
        <v>282312</v>
      </c>
      <c r="J379" s="129">
        <f t="shared" si="29"/>
        <v>282312</v>
      </c>
    </row>
    <row r="380" spans="1:10" x14ac:dyDescent="0.25">
      <c r="A380" s="33" t="s">
        <v>714</v>
      </c>
      <c r="B380" s="34" t="s">
        <v>715</v>
      </c>
      <c r="C380" s="15" t="s">
        <v>693</v>
      </c>
      <c r="D380" s="91" t="s">
        <v>1820</v>
      </c>
      <c r="E380" s="118">
        <v>8</v>
      </c>
      <c r="F380" s="92">
        <v>165996</v>
      </c>
      <c r="G380" s="92">
        <f t="shared" si="32"/>
        <v>1327968</v>
      </c>
      <c r="J380" s="129">
        <f t="shared" si="29"/>
        <v>1327968</v>
      </c>
    </row>
    <row r="381" spans="1:10" x14ac:dyDescent="0.25">
      <c r="A381" s="33" t="s">
        <v>716</v>
      </c>
      <c r="B381" s="34" t="s">
        <v>717</v>
      </c>
      <c r="C381" s="15" t="s">
        <v>665</v>
      </c>
      <c r="D381" s="91" t="s">
        <v>1820</v>
      </c>
      <c r="E381" s="118">
        <v>1</v>
      </c>
      <c r="F381" s="92">
        <v>63968</v>
      </c>
      <c r="G381" s="92">
        <f t="shared" si="32"/>
        <v>63968</v>
      </c>
      <c r="J381" s="129">
        <f t="shared" si="29"/>
        <v>63968</v>
      </c>
    </row>
    <row r="382" spans="1:10" x14ac:dyDescent="0.25">
      <c r="A382" s="33" t="s">
        <v>718</v>
      </c>
      <c r="B382" s="34" t="s">
        <v>719</v>
      </c>
      <c r="C382" s="15" t="s">
        <v>690</v>
      </c>
      <c r="D382" s="91" t="s">
        <v>1820</v>
      </c>
      <c r="E382" s="118">
        <v>1</v>
      </c>
      <c r="F382" s="92">
        <v>659601</v>
      </c>
      <c r="G382" s="92">
        <f t="shared" si="32"/>
        <v>659601</v>
      </c>
      <c r="J382" s="129">
        <f t="shared" si="29"/>
        <v>659601</v>
      </c>
    </row>
    <row r="383" spans="1:10" x14ac:dyDescent="0.25">
      <c r="A383" s="33" t="s">
        <v>720</v>
      </c>
      <c r="B383" s="34" t="s">
        <v>721</v>
      </c>
      <c r="C383" s="15"/>
      <c r="D383" s="91" t="s">
        <v>1820</v>
      </c>
      <c r="E383" s="118">
        <v>2</v>
      </c>
      <c r="F383" s="92">
        <v>59756</v>
      </c>
      <c r="G383" s="92">
        <f t="shared" si="32"/>
        <v>119512</v>
      </c>
      <c r="J383" s="129">
        <f t="shared" si="29"/>
        <v>119512</v>
      </c>
    </row>
    <row r="384" spans="1:10" x14ac:dyDescent="0.25">
      <c r="A384" s="33" t="s">
        <v>722</v>
      </c>
      <c r="B384" s="34" t="s">
        <v>723</v>
      </c>
      <c r="C384" s="15"/>
      <c r="D384" s="91" t="s">
        <v>1820</v>
      </c>
      <c r="E384" s="118">
        <v>2</v>
      </c>
      <c r="F384" s="92">
        <v>556900</v>
      </c>
      <c r="G384" s="92">
        <f t="shared" si="32"/>
        <v>1113800</v>
      </c>
      <c r="J384" s="129">
        <f t="shared" si="29"/>
        <v>1113800</v>
      </c>
    </row>
    <row r="385" spans="1:10" x14ac:dyDescent="0.25">
      <c r="A385" s="33" t="s">
        <v>724</v>
      </c>
      <c r="B385" s="34" t="s">
        <v>725</v>
      </c>
      <c r="C385" s="15"/>
      <c r="D385" s="91" t="s">
        <v>1820</v>
      </c>
      <c r="E385" s="118">
        <v>1</v>
      </c>
      <c r="F385" s="92">
        <v>840350</v>
      </c>
      <c r="G385" s="92">
        <f t="shared" si="32"/>
        <v>840350</v>
      </c>
      <c r="J385" s="129">
        <f t="shared" si="29"/>
        <v>840350</v>
      </c>
    </row>
    <row r="386" spans="1:10" x14ac:dyDescent="0.25">
      <c r="A386" s="30" t="s">
        <v>726</v>
      </c>
      <c r="B386" s="31" t="s">
        <v>727</v>
      </c>
      <c r="C386" s="35"/>
      <c r="D386" s="88"/>
      <c r="E386" s="117"/>
      <c r="F386" s="89"/>
      <c r="G386" s="90">
        <f>SUM(G387:G416)</f>
        <v>17379350</v>
      </c>
      <c r="J386" s="129">
        <f t="shared" si="29"/>
        <v>0</v>
      </c>
    </row>
    <row r="387" spans="1:10" x14ac:dyDescent="0.25">
      <c r="A387" s="33" t="s">
        <v>728</v>
      </c>
      <c r="B387" s="34" t="s">
        <v>729</v>
      </c>
      <c r="C387" s="15" t="s">
        <v>693</v>
      </c>
      <c r="D387" s="91" t="s">
        <v>840</v>
      </c>
      <c r="E387" s="118">
        <v>125</v>
      </c>
      <c r="F387" s="92">
        <v>36666</v>
      </c>
      <c r="G387" s="92">
        <f t="shared" ref="G387:G416" si="33">+F387*E387</f>
        <v>4583250</v>
      </c>
      <c r="J387" s="129">
        <f t="shared" si="29"/>
        <v>4583250</v>
      </c>
    </row>
    <row r="388" spans="1:10" x14ac:dyDescent="0.25">
      <c r="A388" s="33" t="s">
        <v>730</v>
      </c>
      <c r="B388" s="34" t="s">
        <v>667</v>
      </c>
      <c r="C388" s="15" t="s">
        <v>693</v>
      </c>
      <c r="D388" s="91" t="s">
        <v>1820</v>
      </c>
      <c r="E388" s="118">
        <v>37</v>
      </c>
      <c r="F388" s="92">
        <v>39626</v>
      </c>
      <c r="G388" s="92">
        <f t="shared" si="33"/>
        <v>1466162</v>
      </c>
      <c r="J388" s="129">
        <f t="shared" si="29"/>
        <v>1466162</v>
      </c>
    </row>
    <row r="389" spans="1:10" x14ac:dyDescent="0.25">
      <c r="A389" s="33" t="s">
        <v>731</v>
      </c>
      <c r="B389" s="34" t="s">
        <v>732</v>
      </c>
      <c r="C389" s="15" t="s">
        <v>693</v>
      </c>
      <c r="D389" s="91" t="s">
        <v>1820</v>
      </c>
      <c r="E389" s="118">
        <v>45</v>
      </c>
      <c r="F389" s="92">
        <v>10481</v>
      </c>
      <c r="G389" s="92">
        <f t="shared" si="33"/>
        <v>471645</v>
      </c>
      <c r="J389" s="129">
        <f t="shared" si="29"/>
        <v>471645</v>
      </c>
    </row>
    <row r="390" spans="1:10" x14ac:dyDescent="0.25">
      <c r="A390" s="33" t="s">
        <v>733</v>
      </c>
      <c r="B390" s="34" t="s">
        <v>729</v>
      </c>
      <c r="C390" s="15" t="s">
        <v>734</v>
      </c>
      <c r="D390" s="91" t="s">
        <v>840</v>
      </c>
      <c r="E390" s="118">
        <v>36</v>
      </c>
      <c r="F390" s="92">
        <v>27475</v>
      </c>
      <c r="G390" s="92">
        <f t="shared" si="33"/>
        <v>989100</v>
      </c>
      <c r="J390" s="129">
        <f t="shared" si="29"/>
        <v>989100</v>
      </c>
    </row>
    <row r="391" spans="1:10" x14ac:dyDescent="0.25">
      <c r="A391" s="33" t="s">
        <v>735</v>
      </c>
      <c r="B391" s="34" t="s">
        <v>667</v>
      </c>
      <c r="C391" s="15" t="s">
        <v>734</v>
      </c>
      <c r="D391" s="91" t="s">
        <v>1820</v>
      </c>
      <c r="E391" s="118">
        <v>17</v>
      </c>
      <c r="F391" s="92">
        <v>32920</v>
      </c>
      <c r="G391" s="92">
        <f t="shared" si="33"/>
        <v>559640</v>
      </c>
      <c r="J391" s="129">
        <f t="shared" si="29"/>
        <v>559640</v>
      </c>
    </row>
    <row r="392" spans="1:10" x14ac:dyDescent="0.25">
      <c r="A392" s="33" t="s">
        <v>736</v>
      </c>
      <c r="B392" s="34" t="s">
        <v>732</v>
      </c>
      <c r="C392" s="15" t="s">
        <v>734</v>
      </c>
      <c r="D392" s="91" t="s">
        <v>1820</v>
      </c>
      <c r="E392" s="118">
        <v>18</v>
      </c>
      <c r="F392" s="92">
        <v>8781</v>
      </c>
      <c r="G392" s="92">
        <f t="shared" si="33"/>
        <v>158058</v>
      </c>
      <c r="J392" s="129">
        <f t="shared" si="29"/>
        <v>158058</v>
      </c>
    </row>
    <row r="393" spans="1:10" x14ac:dyDescent="0.25">
      <c r="A393" s="33" t="s">
        <v>737</v>
      </c>
      <c r="B393" s="34" t="s">
        <v>729</v>
      </c>
      <c r="C393" s="15" t="s">
        <v>682</v>
      </c>
      <c r="D393" s="91" t="s">
        <v>840</v>
      </c>
      <c r="E393" s="118">
        <v>28</v>
      </c>
      <c r="F393" s="92">
        <v>22761</v>
      </c>
      <c r="G393" s="92">
        <f t="shared" si="33"/>
        <v>637308</v>
      </c>
      <c r="J393" s="129">
        <f t="shared" si="29"/>
        <v>637308</v>
      </c>
    </row>
    <row r="394" spans="1:10" x14ac:dyDescent="0.25">
      <c r="A394" s="33" t="s">
        <v>738</v>
      </c>
      <c r="B394" s="34" t="s">
        <v>667</v>
      </c>
      <c r="C394" s="15" t="s">
        <v>682</v>
      </c>
      <c r="D394" s="91" t="s">
        <v>1820</v>
      </c>
      <c r="E394" s="118">
        <v>10</v>
      </c>
      <c r="F394" s="92">
        <v>14559</v>
      </c>
      <c r="G394" s="92">
        <f t="shared" si="33"/>
        <v>145590</v>
      </c>
      <c r="J394" s="129">
        <f t="shared" ref="J394:J457" si="34">+F394*E394</f>
        <v>145590</v>
      </c>
    </row>
    <row r="395" spans="1:10" x14ac:dyDescent="0.25">
      <c r="A395" s="33" t="s">
        <v>739</v>
      </c>
      <c r="B395" s="34" t="s">
        <v>732</v>
      </c>
      <c r="C395" s="15" t="s">
        <v>682</v>
      </c>
      <c r="D395" s="91" t="s">
        <v>1820</v>
      </c>
      <c r="E395" s="118">
        <v>14</v>
      </c>
      <c r="F395" s="92">
        <v>7208</v>
      </c>
      <c r="G395" s="92">
        <f t="shared" si="33"/>
        <v>100912</v>
      </c>
      <c r="J395" s="129">
        <f t="shared" si="34"/>
        <v>100912</v>
      </c>
    </row>
    <row r="396" spans="1:10" x14ac:dyDescent="0.25">
      <c r="A396" s="33" t="s">
        <v>740</v>
      </c>
      <c r="B396" s="34" t="s">
        <v>729</v>
      </c>
      <c r="C396" s="15" t="s">
        <v>696</v>
      </c>
      <c r="D396" s="91" t="s">
        <v>840</v>
      </c>
      <c r="E396" s="118">
        <v>57</v>
      </c>
      <c r="F396" s="92">
        <v>15863</v>
      </c>
      <c r="G396" s="92">
        <f t="shared" si="33"/>
        <v>904191</v>
      </c>
      <c r="J396" s="129">
        <f t="shared" si="34"/>
        <v>904191</v>
      </c>
    </row>
    <row r="397" spans="1:10" x14ac:dyDescent="0.25">
      <c r="A397" s="33" t="s">
        <v>741</v>
      </c>
      <c r="B397" s="34" t="s">
        <v>667</v>
      </c>
      <c r="C397" s="15" t="s">
        <v>696</v>
      </c>
      <c r="D397" s="91" t="s">
        <v>1820</v>
      </c>
      <c r="E397" s="118">
        <v>38</v>
      </c>
      <c r="F397" s="92">
        <v>9571</v>
      </c>
      <c r="G397" s="92">
        <f t="shared" si="33"/>
        <v>363698</v>
      </c>
      <c r="J397" s="129">
        <f t="shared" si="34"/>
        <v>363698</v>
      </c>
    </row>
    <row r="398" spans="1:10" x14ac:dyDescent="0.25">
      <c r="A398" s="33" t="s">
        <v>742</v>
      </c>
      <c r="B398" s="34" t="s">
        <v>732</v>
      </c>
      <c r="C398" s="15" t="s">
        <v>696</v>
      </c>
      <c r="D398" s="91" t="s">
        <v>1820</v>
      </c>
      <c r="E398" s="118">
        <v>29</v>
      </c>
      <c r="F398" s="92">
        <v>5636</v>
      </c>
      <c r="G398" s="92">
        <f t="shared" si="33"/>
        <v>163444</v>
      </c>
      <c r="J398" s="129">
        <f t="shared" si="34"/>
        <v>163444</v>
      </c>
    </row>
    <row r="399" spans="1:10" x14ac:dyDescent="0.25">
      <c r="A399" s="33" t="s">
        <v>743</v>
      </c>
      <c r="B399" s="34" t="s">
        <v>729</v>
      </c>
      <c r="C399" s="15" t="s">
        <v>744</v>
      </c>
      <c r="D399" s="91" t="s">
        <v>840</v>
      </c>
      <c r="E399" s="118">
        <v>138</v>
      </c>
      <c r="F399" s="92">
        <v>11532</v>
      </c>
      <c r="G399" s="92">
        <f t="shared" si="33"/>
        <v>1591416</v>
      </c>
      <c r="J399" s="129">
        <f t="shared" si="34"/>
        <v>1591416</v>
      </c>
    </row>
    <row r="400" spans="1:10" x14ac:dyDescent="0.25">
      <c r="A400" s="33" t="s">
        <v>745</v>
      </c>
      <c r="B400" s="34" t="s">
        <v>667</v>
      </c>
      <c r="C400" s="15" t="s">
        <v>744</v>
      </c>
      <c r="D400" s="91" t="s">
        <v>1820</v>
      </c>
      <c r="E400" s="118">
        <v>45</v>
      </c>
      <c r="F400" s="92">
        <v>5868</v>
      </c>
      <c r="G400" s="92">
        <f t="shared" si="33"/>
        <v>264060</v>
      </c>
      <c r="J400" s="129">
        <f t="shared" si="34"/>
        <v>264060</v>
      </c>
    </row>
    <row r="401" spans="1:10" x14ac:dyDescent="0.25">
      <c r="A401" s="33" t="s">
        <v>746</v>
      </c>
      <c r="B401" s="34" t="s">
        <v>732</v>
      </c>
      <c r="C401" s="15" t="s">
        <v>744</v>
      </c>
      <c r="D401" s="91" t="s">
        <v>1820</v>
      </c>
      <c r="E401" s="118">
        <v>100</v>
      </c>
      <c r="F401" s="92">
        <v>4891</v>
      </c>
      <c r="G401" s="92">
        <f t="shared" si="33"/>
        <v>489100</v>
      </c>
      <c r="J401" s="129">
        <f t="shared" si="34"/>
        <v>489100</v>
      </c>
    </row>
    <row r="402" spans="1:10" x14ac:dyDescent="0.25">
      <c r="A402" s="33" t="s">
        <v>747</v>
      </c>
      <c r="B402" s="34" t="s">
        <v>729</v>
      </c>
      <c r="C402" s="15" t="s">
        <v>665</v>
      </c>
      <c r="D402" s="91" t="s">
        <v>840</v>
      </c>
      <c r="E402" s="118">
        <v>16</v>
      </c>
      <c r="F402" s="92">
        <v>8107</v>
      </c>
      <c r="G402" s="92">
        <f t="shared" si="33"/>
        <v>129712</v>
      </c>
      <c r="J402" s="129">
        <f t="shared" si="34"/>
        <v>129712</v>
      </c>
    </row>
    <row r="403" spans="1:10" x14ac:dyDescent="0.25">
      <c r="A403" s="33" t="s">
        <v>748</v>
      </c>
      <c r="B403" s="34" t="s">
        <v>667</v>
      </c>
      <c r="C403" s="15" t="s">
        <v>665</v>
      </c>
      <c r="D403" s="91" t="s">
        <v>1820</v>
      </c>
      <c r="E403" s="118">
        <v>12</v>
      </c>
      <c r="F403" s="92">
        <v>3894</v>
      </c>
      <c r="G403" s="92">
        <f t="shared" si="33"/>
        <v>46728</v>
      </c>
      <c r="J403" s="129">
        <f t="shared" si="34"/>
        <v>46728</v>
      </c>
    </row>
    <row r="404" spans="1:10" x14ac:dyDescent="0.25">
      <c r="A404" s="33" t="s">
        <v>749</v>
      </c>
      <c r="B404" s="34" t="s">
        <v>732</v>
      </c>
      <c r="C404" s="15" t="s">
        <v>665</v>
      </c>
      <c r="D404" s="91" t="s">
        <v>1820</v>
      </c>
      <c r="E404" s="118">
        <v>9</v>
      </c>
      <c r="F404" s="92">
        <v>4091</v>
      </c>
      <c r="G404" s="92">
        <f t="shared" si="33"/>
        <v>36819</v>
      </c>
      <c r="J404" s="129">
        <f t="shared" si="34"/>
        <v>36819</v>
      </c>
    </row>
    <row r="405" spans="1:10" x14ac:dyDescent="0.25">
      <c r="A405" s="33" t="s">
        <v>750</v>
      </c>
      <c r="B405" s="34" t="s">
        <v>729</v>
      </c>
      <c r="C405" s="15" t="s">
        <v>751</v>
      </c>
      <c r="D405" s="91" t="s">
        <v>840</v>
      </c>
      <c r="E405" s="118">
        <v>125</v>
      </c>
      <c r="F405" s="92">
        <v>5834</v>
      </c>
      <c r="G405" s="92">
        <f t="shared" si="33"/>
        <v>729250</v>
      </c>
      <c r="J405" s="129">
        <f t="shared" si="34"/>
        <v>729250</v>
      </c>
    </row>
    <row r="406" spans="1:10" x14ac:dyDescent="0.25">
      <c r="A406" s="33" t="s">
        <v>752</v>
      </c>
      <c r="B406" s="34" t="s">
        <v>667</v>
      </c>
      <c r="C406" s="15" t="s">
        <v>751</v>
      </c>
      <c r="D406" s="91" t="s">
        <v>1820</v>
      </c>
      <c r="E406" s="118">
        <v>58</v>
      </c>
      <c r="F406" s="92">
        <v>2563</v>
      </c>
      <c r="G406" s="92">
        <f t="shared" si="33"/>
        <v>148654</v>
      </c>
      <c r="J406" s="129">
        <f t="shared" si="34"/>
        <v>148654</v>
      </c>
    </row>
    <row r="407" spans="1:10" x14ac:dyDescent="0.25">
      <c r="A407" s="33" t="s">
        <v>753</v>
      </c>
      <c r="B407" s="34" t="s">
        <v>732</v>
      </c>
      <c r="C407" s="15" t="s">
        <v>751</v>
      </c>
      <c r="D407" s="91" t="s">
        <v>1820</v>
      </c>
      <c r="E407" s="118">
        <v>60</v>
      </c>
      <c r="F407" s="92">
        <v>3292</v>
      </c>
      <c r="G407" s="92">
        <f t="shared" si="33"/>
        <v>197520</v>
      </c>
      <c r="J407" s="129">
        <f t="shared" si="34"/>
        <v>197520</v>
      </c>
    </row>
    <row r="408" spans="1:10" x14ac:dyDescent="0.25">
      <c r="A408" s="33" t="s">
        <v>754</v>
      </c>
      <c r="B408" s="34" t="s">
        <v>729</v>
      </c>
      <c r="C408" s="15" t="s">
        <v>699</v>
      </c>
      <c r="D408" s="91" t="s">
        <v>840</v>
      </c>
      <c r="E408" s="118">
        <v>65</v>
      </c>
      <c r="F408" s="92">
        <v>4678</v>
      </c>
      <c r="G408" s="92">
        <f t="shared" si="33"/>
        <v>304070</v>
      </c>
      <c r="J408" s="129">
        <f t="shared" si="34"/>
        <v>304070</v>
      </c>
    </row>
    <row r="409" spans="1:10" x14ac:dyDescent="0.25">
      <c r="A409" s="33" t="s">
        <v>755</v>
      </c>
      <c r="B409" s="34" t="s">
        <v>667</v>
      </c>
      <c r="C409" s="15" t="s">
        <v>699</v>
      </c>
      <c r="D409" s="91" t="s">
        <v>1820</v>
      </c>
      <c r="E409" s="118">
        <v>54</v>
      </c>
      <c r="F409" s="92">
        <v>1951</v>
      </c>
      <c r="G409" s="92">
        <f t="shared" si="33"/>
        <v>105354</v>
      </c>
      <c r="J409" s="129">
        <f t="shared" si="34"/>
        <v>105354</v>
      </c>
    </row>
    <row r="410" spans="1:10" x14ac:dyDescent="0.25">
      <c r="A410" s="33" t="s">
        <v>756</v>
      </c>
      <c r="B410" s="34" t="s">
        <v>732</v>
      </c>
      <c r="C410" s="15" t="s">
        <v>699</v>
      </c>
      <c r="D410" s="91" t="s">
        <v>1820</v>
      </c>
      <c r="E410" s="118">
        <v>60</v>
      </c>
      <c r="F410" s="92">
        <v>2491</v>
      </c>
      <c r="G410" s="92">
        <f t="shared" si="33"/>
        <v>149460</v>
      </c>
      <c r="J410" s="129">
        <f t="shared" si="34"/>
        <v>149460</v>
      </c>
    </row>
    <row r="411" spans="1:10" x14ac:dyDescent="0.25">
      <c r="A411" s="33" t="s">
        <v>757</v>
      </c>
      <c r="B411" s="34" t="s">
        <v>675</v>
      </c>
      <c r="C411" s="15" t="s">
        <v>696</v>
      </c>
      <c r="D411" s="91" t="s">
        <v>1820</v>
      </c>
      <c r="E411" s="118">
        <v>10</v>
      </c>
      <c r="F411" s="92">
        <v>109781</v>
      </c>
      <c r="G411" s="92">
        <f t="shared" si="33"/>
        <v>1097810</v>
      </c>
      <c r="J411" s="129">
        <f t="shared" si="34"/>
        <v>1097810</v>
      </c>
    </row>
    <row r="412" spans="1:10" x14ac:dyDescent="0.25">
      <c r="A412" s="33" t="s">
        <v>758</v>
      </c>
      <c r="B412" s="34" t="s">
        <v>675</v>
      </c>
      <c r="C412" s="15" t="s">
        <v>744</v>
      </c>
      <c r="D412" s="91" t="s">
        <v>1820</v>
      </c>
      <c r="E412" s="118">
        <v>8</v>
      </c>
      <c r="F412" s="92">
        <v>83393</v>
      </c>
      <c r="G412" s="92">
        <f t="shared" si="33"/>
        <v>667144</v>
      </c>
      <c r="J412" s="129">
        <f t="shared" si="34"/>
        <v>667144</v>
      </c>
    </row>
    <row r="413" spans="1:10" x14ac:dyDescent="0.25">
      <c r="A413" s="33" t="s">
        <v>759</v>
      </c>
      <c r="B413" s="34" t="s">
        <v>675</v>
      </c>
      <c r="C413" s="15" t="s">
        <v>751</v>
      </c>
      <c r="D413" s="91" t="s">
        <v>1820</v>
      </c>
      <c r="E413" s="118">
        <v>8</v>
      </c>
      <c r="F413" s="92">
        <v>51845</v>
      </c>
      <c r="G413" s="92">
        <f t="shared" si="33"/>
        <v>414760</v>
      </c>
      <c r="J413" s="129">
        <f t="shared" si="34"/>
        <v>414760</v>
      </c>
    </row>
    <row r="414" spans="1:10" x14ac:dyDescent="0.25">
      <c r="A414" s="33" t="s">
        <v>760</v>
      </c>
      <c r="B414" s="34" t="s">
        <v>675</v>
      </c>
      <c r="C414" s="15" t="s">
        <v>699</v>
      </c>
      <c r="D414" s="91" t="s">
        <v>1820</v>
      </c>
      <c r="E414" s="118">
        <v>6</v>
      </c>
      <c r="F414" s="92">
        <v>37428</v>
      </c>
      <c r="G414" s="92">
        <f t="shared" si="33"/>
        <v>224568</v>
      </c>
      <c r="J414" s="129">
        <f t="shared" si="34"/>
        <v>224568</v>
      </c>
    </row>
    <row r="415" spans="1:10" x14ac:dyDescent="0.25">
      <c r="A415" s="33" t="s">
        <v>761</v>
      </c>
      <c r="B415" s="34" t="s">
        <v>679</v>
      </c>
      <c r="C415" s="15" t="s">
        <v>751</v>
      </c>
      <c r="D415" s="91" t="s">
        <v>1820</v>
      </c>
      <c r="E415" s="118">
        <v>4</v>
      </c>
      <c r="F415" s="92">
        <v>53271</v>
      </c>
      <c r="G415" s="92">
        <f t="shared" si="33"/>
        <v>213084</v>
      </c>
      <c r="J415" s="129">
        <f t="shared" si="34"/>
        <v>213084</v>
      </c>
    </row>
    <row r="416" spans="1:10" x14ac:dyDescent="0.25">
      <c r="A416" s="33" t="s">
        <v>762</v>
      </c>
      <c r="B416" s="34" t="s">
        <v>763</v>
      </c>
      <c r="C416" s="15" t="s">
        <v>699</v>
      </c>
      <c r="D416" s="91" t="s">
        <v>1820</v>
      </c>
      <c r="E416" s="118">
        <v>1</v>
      </c>
      <c r="F416" s="92">
        <v>26843</v>
      </c>
      <c r="G416" s="92">
        <f t="shared" si="33"/>
        <v>26843</v>
      </c>
      <c r="J416" s="129">
        <f t="shared" si="34"/>
        <v>26843</v>
      </c>
    </row>
    <row r="417" spans="1:10" x14ac:dyDescent="0.25">
      <c r="A417" s="30" t="s">
        <v>764</v>
      </c>
      <c r="B417" s="31" t="s">
        <v>765</v>
      </c>
      <c r="C417" s="35"/>
      <c r="D417" s="88"/>
      <c r="E417" s="117"/>
      <c r="F417" s="89"/>
      <c r="G417" s="90">
        <f>SUM(G418:G426)</f>
        <v>5163645</v>
      </c>
      <c r="J417" s="129">
        <f t="shared" si="34"/>
        <v>0</v>
      </c>
    </row>
    <row r="418" spans="1:10" x14ac:dyDescent="0.25">
      <c r="A418" s="33" t="s">
        <v>766</v>
      </c>
      <c r="B418" s="34" t="s">
        <v>767</v>
      </c>
      <c r="C418" s="15" t="s">
        <v>744</v>
      </c>
      <c r="D418" s="91" t="s">
        <v>1820</v>
      </c>
      <c r="E418" s="118">
        <v>37</v>
      </c>
      <c r="F418" s="92">
        <v>61592</v>
      </c>
      <c r="G418" s="92">
        <f t="shared" ref="G418:G426" si="35">+F418*E418</f>
        <v>2278904</v>
      </c>
      <c r="J418" s="129">
        <f t="shared" si="34"/>
        <v>2278904</v>
      </c>
    </row>
    <row r="419" spans="1:10" x14ac:dyDescent="0.25">
      <c r="A419" s="33" t="s">
        <v>768</v>
      </c>
      <c r="B419" s="34" t="s">
        <v>769</v>
      </c>
      <c r="C419" s="15" t="s">
        <v>699</v>
      </c>
      <c r="D419" s="91" t="s">
        <v>1820</v>
      </c>
      <c r="E419" s="118">
        <v>3</v>
      </c>
      <c r="F419" s="92">
        <v>37264</v>
      </c>
      <c r="G419" s="92">
        <f t="shared" si="35"/>
        <v>111792</v>
      </c>
      <c r="J419" s="129">
        <f t="shared" si="34"/>
        <v>111792</v>
      </c>
    </row>
    <row r="420" spans="1:10" x14ac:dyDescent="0.25">
      <c r="A420" s="33" t="s">
        <v>770</v>
      </c>
      <c r="B420" s="34" t="s">
        <v>771</v>
      </c>
      <c r="C420" s="15" t="s">
        <v>699</v>
      </c>
      <c r="D420" s="91" t="s">
        <v>1820</v>
      </c>
      <c r="E420" s="118">
        <v>46</v>
      </c>
      <c r="F420" s="92">
        <v>37264</v>
      </c>
      <c r="G420" s="92">
        <f t="shared" si="35"/>
        <v>1714144</v>
      </c>
      <c r="J420" s="129">
        <f t="shared" si="34"/>
        <v>1714144</v>
      </c>
    </row>
    <row r="421" spans="1:10" x14ac:dyDescent="0.25">
      <c r="A421" s="33" t="s">
        <v>772</v>
      </c>
      <c r="B421" s="34" t="s">
        <v>773</v>
      </c>
      <c r="C421" s="15" t="s">
        <v>665</v>
      </c>
      <c r="D421" s="91" t="s">
        <v>1820</v>
      </c>
      <c r="E421" s="118">
        <v>9</v>
      </c>
      <c r="F421" s="92">
        <v>43117</v>
      </c>
      <c r="G421" s="92">
        <f t="shared" si="35"/>
        <v>388053</v>
      </c>
      <c r="J421" s="129">
        <f t="shared" si="34"/>
        <v>388053</v>
      </c>
    </row>
    <row r="422" spans="1:10" x14ac:dyDescent="0.25">
      <c r="A422" s="33" t="s">
        <v>774</v>
      </c>
      <c r="B422" s="34" t="s">
        <v>775</v>
      </c>
      <c r="C422" s="15" t="s">
        <v>699</v>
      </c>
      <c r="D422" s="91" t="s">
        <v>1820</v>
      </c>
      <c r="E422" s="118">
        <v>7</v>
      </c>
      <c r="F422" s="92">
        <v>37264</v>
      </c>
      <c r="G422" s="92">
        <f t="shared" si="35"/>
        <v>260848</v>
      </c>
      <c r="J422" s="129">
        <f t="shared" si="34"/>
        <v>260848</v>
      </c>
    </row>
    <row r="423" spans="1:10" x14ac:dyDescent="0.25">
      <c r="A423" s="33" t="s">
        <v>776</v>
      </c>
      <c r="B423" s="34" t="s">
        <v>777</v>
      </c>
      <c r="C423" s="15" t="s">
        <v>699</v>
      </c>
      <c r="D423" s="91" t="s">
        <v>1820</v>
      </c>
      <c r="E423" s="118">
        <v>1</v>
      </c>
      <c r="F423" s="92">
        <v>37264</v>
      </c>
      <c r="G423" s="92">
        <f t="shared" si="35"/>
        <v>37264</v>
      </c>
      <c r="J423" s="129">
        <f t="shared" si="34"/>
        <v>37264</v>
      </c>
    </row>
    <row r="424" spans="1:10" x14ac:dyDescent="0.25">
      <c r="A424" s="33" t="s">
        <v>778</v>
      </c>
      <c r="B424" s="34" t="s">
        <v>779</v>
      </c>
      <c r="C424" s="15" t="s">
        <v>751</v>
      </c>
      <c r="D424" s="91" t="s">
        <v>1820</v>
      </c>
      <c r="E424" s="118">
        <v>4</v>
      </c>
      <c r="F424" s="92">
        <v>37264</v>
      </c>
      <c r="G424" s="92">
        <f t="shared" si="35"/>
        <v>149056</v>
      </c>
      <c r="J424" s="129">
        <f t="shared" si="34"/>
        <v>149056</v>
      </c>
    </row>
    <row r="425" spans="1:10" x14ac:dyDescent="0.25">
      <c r="A425" s="33" t="s">
        <v>780</v>
      </c>
      <c r="B425" s="34" t="s">
        <v>781</v>
      </c>
      <c r="C425" s="15" t="s">
        <v>699</v>
      </c>
      <c r="D425" s="91" t="s">
        <v>1820</v>
      </c>
      <c r="E425" s="118">
        <v>5</v>
      </c>
      <c r="F425" s="92">
        <v>37264</v>
      </c>
      <c r="G425" s="92">
        <f t="shared" si="35"/>
        <v>186320</v>
      </c>
      <c r="J425" s="129">
        <f t="shared" si="34"/>
        <v>186320</v>
      </c>
    </row>
    <row r="426" spans="1:10" x14ac:dyDescent="0.25">
      <c r="A426" s="33" t="s">
        <v>782</v>
      </c>
      <c r="B426" s="34" t="s">
        <v>763</v>
      </c>
      <c r="C426" s="15" t="s">
        <v>699</v>
      </c>
      <c r="D426" s="91" t="s">
        <v>1820</v>
      </c>
      <c r="E426" s="118">
        <v>1</v>
      </c>
      <c r="F426" s="92">
        <v>37264</v>
      </c>
      <c r="G426" s="92">
        <f t="shared" si="35"/>
        <v>37264</v>
      </c>
      <c r="J426" s="129">
        <f t="shared" si="34"/>
        <v>37264</v>
      </c>
    </row>
    <row r="427" spans="1:10" x14ac:dyDescent="0.25">
      <c r="A427" s="30" t="s">
        <v>783</v>
      </c>
      <c r="B427" s="31" t="s">
        <v>784</v>
      </c>
      <c r="C427" s="35"/>
      <c r="D427" s="88"/>
      <c r="E427" s="117"/>
      <c r="F427" s="89"/>
      <c r="G427" s="90">
        <f>SUM(G428:G429)</f>
        <v>460238</v>
      </c>
      <c r="J427" s="129">
        <f t="shared" si="34"/>
        <v>0</v>
      </c>
    </row>
    <row r="428" spans="1:10" x14ac:dyDescent="0.25">
      <c r="A428" s="33" t="s">
        <v>785</v>
      </c>
      <c r="B428" s="34" t="s">
        <v>775</v>
      </c>
      <c r="C428" s="15" t="s">
        <v>699</v>
      </c>
      <c r="D428" s="91" t="s">
        <v>1820</v>
      </c>
      <c r="E428" s="118">
        <v>7</v>
      </c>
      <c r="F428" s="92">
        <v>38234</v>
      </c>
      <c r="G428" s="92">
        <f t="shared" ref="G428:G429" si="36">+F428*E428</f>
        <v>267638</v>
      </c>
      <c r="J428" s="129">
        <f t="shared" si="34"/>
        <v>267638</v>
      </c>
    </row>
    <row r="429" spans="1:10" x14ac:dyDescent="0.25">
      <c r="A429" s="33" t="s">
        <v>786</v>
      </c>
      <c r="B429" s="34" t="s">
        <v>779</v>
      </c>
      <c r="C429" s="15" t="s">
        <v>751</v>
      </c>
      <c r="D429" s="91" t="s">
        <v>1820</v>
      </c>
      <c r="E429" s="118">
        <v>4</v>
      </c>
      <c r="F429" s="92">
        <v>48150</v>
      </c>
      <c r="G429" s="92">
        <f t="shared" si="36"/>
        <v>192600</v>
      </c>
      <c r="J429" s="129">
        <f t="shared" si="34"/>
        <v>192600</v>
      </c>
    </row>
    <row r="430" spans="1:10" x14ac:dyDescent="0.25">
      <c r="A430" s="30" t="s">
        <v>787</v>
      </c>
      <c r="B430" s="31" t="s">
        <v>788</v>
      </c>
      <c r="C430" s="35"/>
      <c r="D430" s="88"/>
      <c r="E430" s="117"/>
      <c r="F430" s="89"/>
      <c r="G430" s="90">
        <f>SUM(G431:G433)</f>
        <v>252084</v>
      </c>
      <c r="J430" s="129">
        <f t="shared" si="34"/>
        <v>0</v>
      </c>
    </row>
    <row r="431" spans="1:10" x14ac:dyDescent="0.25">
      <c r="A431" s="36" t="s">
        <v>789</v>
      </c>
      <c r="B431" s="37" t="s">
        <v>790</v>
      </c>
      <c r="C431" s="21" t="s">
        <v>699</v>
      </c>
      <c r="D431" s="91" t="s">
        <v>840</v>
      </c>
      <c r="E431" s="118">
        <v>24</v>
      </c>
      <c r="F431" s="92">
        <v>7186</v>
      </c>
      <c r="G431" s="92">
        <f t="shared" ref="G431:G433" si="37">+F431*E431</f>
        <v>172464</v>
      </c>
      <c r="J431" s="129">
        <f t="shared" si="34"/>
        <v>172464</v>
      </c>
    </row>
    <row r="432" spans="1:10" x14ac:dyDescent="0.25">
      <c r="A432" s="36" t="s">
        <v>791</v>
      </c>
      <c r="B432" s="37" t="s">
        <v>792</v>
      </c>
      <c r="C432" s="21" t="s">
        <v>699</v>
      </c>
      <c r="D432" s="91" t="s">
        <v>1820</v>
      </c>
      <c r="E432" s="118">
        <v>14</v>
      </c>
      <c r="F432" s="92">
        <v>3552</v>
      </c>
      <c r="G432" s="92">
        <f t="shared" si="37"/>
        <v>49728</v>
      </c>
      <c r="J432" s="129">
        <f t="shared" si="34"/>
        <v>49728</v>
      </c>
    </row>
    <row r="433" spans="1:10" x14ac:dyDescent="0.25">
      <c r="A433" s="36" t="s">
        <v>793</v>
      </c>
      <c r="B433" s="37" t="s">
        <v>732</v>
      </c>
      <c r="C433" s="21" t="s">
        <v>699</v>
      </c>
      <c r="D433" s="91" t="s">
        <v>1820</v>
      </c>
      <c r="E433" s="118">
        <v>12</v>
      </c>
      <c r="F433" s="92">
        <v>2491</v>
      </c>
      <c r="G433" s="92">
        <f t="shared" si="37"/>
        <v>29892</v>
      </c>
      <c r="J433" s="129">
        <f t="shared" si="34"/>
        <v>29892</v>
      </c>
    </row>
    <row r="434" spans="1:10" x14ac:dyDescent="0.25">
      <c r="A434" s="30" t="s">
        <v>794</v>
      </c>
      <c r="B434" s="31" t="s">
        <v>795</v>
      </c>
      <c r="C434" s="35"/>
      <c r="D434" s="88"/>
      <c r="E434" s="117"/>
      <c r="F434" s="89"/>
      <c r="G434" s="90">
        <f>SUM(G435:G446)</f>
        <v>3954824</v>
      </c>
      <c r="J434" s="129">
        <f t="shared" si="34"/>
        <v>0</v>
      </c>
    </row>
    <row r="435" spans="1:10" x14ac:dyDescent="0.25">
      <c r="A435" s="33" t="s">
        <v>796</v>
      </c>
      <c r="B435" s="34" t="s">
        <v>767</v>
      </c>
      <c r="C435" s="15"/>
      <c r="D435" s="91" t="s">
        <v>1820</v>
      </c>
      <c r="E435" s="118">
        <v>37</v>
      </c>
      <c r="F435" s="92">
        <v>17206</v>
      </c>
      <c r="G435" s="92">
        <f t="shared" ref="G435:G446" si="38">+F435*E435</f>
        <v>636622</v>
      </c>
      <c r="J435" s="129">
        <f t="shared" si="34"/>
        <v>636622</v>
      </c>
    </row>
    <row r="436" spans="1:10" x14ac:dyDescent="0.25">
      <c r="A436" s="33" t="s">
        <v>797</v>
      </c>
      <c r="B436" s="34" t="s">
        <v>769</v>
      </c>
      <c r="C436" s="15"/>
      <c r="D436" s="91" t="s">
        <v>1820</v>
      </c>
      <c r="E436" s="118">
        <v>3</v>
      </c>
      <c r="F436" s="92">
        <v>17206</v>
      </c>
      <c r="G436" s="92">
        <f t="shared" si="38"/>
        <v>51618</v>
      </c>
      <c r="J436" s="129">
        <f t="shared" si="34"/>
        <v>51618</v>
      </c>
    </row>
    <row r="437" spans="1:10" x14ac:dyDescent="0.25">
      <c r="A437" s="33" t="s">
        <v>798</v>
      </c>
      <c r="B437" s="34" t="s">
        <v>771</v>
      </c>
      <c r="C437" s="15"/>
      <c r="D437" s="91" t="s">
        <v>1820</v>
      </c>
      <c r="E437" s="118">
        <v>46</v>
      </c>
      <c r="F437" s="92">
        <v>13814</v>
      </c>
      <c r="G437" s="92">
        <f t="shared" si="38"/>
        <v>635444</v>
      </c>
      <c r="J437" s="129">
        <f t="shared" si="34"/>
        <v>635444</v>
      </c>
    </row>
    <row r="438" spans="1:10" x14ac:dyDescent="0.25">
      <c r="A438" s="33" t="s">
        <v>799</v>
      </c>
      <c r="B438" s="34" t="s">
        <v>773</v>
      </c>
      <c r="C438" s="15"/>
      <c r="D438" s="91" t="s">
        <v>1820</v>
      </c>
      <c r="E438" s="118">
        <v>9</v>
      </c>
      <c r="F438" s="92">
        <v>17206</v>
      </c>
      <c r="G438" s="92">
        <f t="shared" si="38"/>
        <v>154854</v>
      </c>
      <c r="J438" s="129">
        <f t="shared" si="34"/>
        <v>154854</v>
      </c>
    </row>
    <row r="439" spans="1:10" x14ac:dyDescent="0.25">
      <c r="A439" s="33" t="s">
        <v>800</v>
      </c>
      <c r="B439" s="34" t="s">
        <v>775</v>
      </c>
      <c r="C439" s="15"/>
      <c r="D439" s="91" t="s">
        <v>1820</v>
      </c>
      <c r="E439" s="118">
        <v>7</v>
      </c>
      <c r="F439" s="92">
        <v>13814</v>
      </c>
      <c r="G439" s="92">
        <f t="shared" si="38"/>
        <v>96698</v>
      </c>
      <c r="J439" s="129">
        <f t="shared" si="34"/>
        <v>96698</v>
      </c>
    </row>
    <row r="440" spans="1:10" x14ac:dyDescent="0.25">
      <c r="A440" s="33" t="s">
        <v>801</v>
      </c>
      <c r="B440" s="34" t="s">
        <v>777</v>
      </c>
      <c r="C440" s="15"/>
      <c r="D440" s="91" t="s">
        <v>1820</v>
      </c>
      <c r="E440" s="118">
        <v>1</v>
      </c>
      <c r="F440" s="92">
        <v>4767</v>
      </c>
      <c r="G440" s="92">
        <f t="shared" si="38"/>
        <v>4767</v>
      </c>
      <c r="J440" s="129">
        <f t="shared" si="34"/>
        <v>4767</v>
      </c>
    </row>
    <row r="441" spans="1:10" x14ac:dyDescent="0.25">
      <c r="A441" s="33" t="s">
        <v>802</v>
      </c>
      <c r="B441" s="34" t="s">
        <v>803</v>
      </c>
      <c r="C441" s="15"/>
      <c r="D441" s="91" t="s">
        <v>1820</v>
      </c>
      <c r="E441" s="118">
        <v>4</v>
      </c>
      <c r="F441" s="92">
        <v>69822</v>
      </c>
      <c r="G441" s="92">
        <f t="shared" si="38"/>
        <v>279288</v>
      </c>
      <c r="J441" s="129">
        <f t="shared" si="34"/>
        <v>279288</v>
      </c>
    </row>
    <row r="442" spans="1:10" x14ac:dyDescent="0.25">
      <c r="A442" s="33" t="s">
        <v>804</v>
      </c>
      <c r="B442" s="34" t="s">
        <v>781</v>
      </c>
      <c r="C442" s="15"/>
      <c r="D442" s="91" t="s">
        <v>1820</v>
      </c>
      <c r="E442" s="118">
        <v>5</v>
      </c>
      <c r="F442" s="92">
        <v>13814</v>
      </c>
      <c r="G442" s="92">
        <f t="shared" si="38"/>
        <v>69070</v>
      </c>
      <c r="J442" s="129">
        <f t="shared" si="34"/>
        <v>69070</v>
      </c>
    </row>
    <row r="443" spans="1:10" x14ac:dyDescent="0.25">
      <c r="A443" s="33" t="s">
        <v>805</v>
      </c>
      <c r="B443" s="34" t="s">
        <v>806</v>
      </c>
      <c r="C443" s="15"/>
      <c r="D443" s="91" t="s">
        <v>1820</v>
      </c>
      <c r="E443" s="118">
        <v>1</v>
      </c>
      <c r="F443" s="92">
        <v>3491</v>
      </c>
      <c r="G443" s="92">
        <f t="shared" si="38"/>
        <v>3491</v>
      </c>
      <c r="J443" s="129">
        <f t="shared" si="34"/>
        <v>3491</v>
      </c>
    </row>
    <row r="444" spans="1:10" x14ac:dyDescent="0.25">
      <c r="A444" s="36" t="s">
        <v>807</v>
      </c>
      <c r="B444" s="37" t="s">
        <v>808</v>
      </c>
      <c r="C444" s="21"/>
      <c r="D444" s="91" t="s">
        <v>1820</v>
      </c>
      <c r="E444" s="118">
        <v>2</v>
      </c>
      <c r="F444" s="92">
        <v>556900</v>
      </c>
      <c r="G444" s="92">
        <f t="shared" si="38"/>
        <v>1113800</v>
      </c>
      <c r="J444" s="129">
        <f t="shared" si="34"/>
        <v>1113800</v>
      </c>
    </row>
    <row r="445" spans="1:10" x14ac:dyDescent="0.25">
      <c r="A445" s="36" t="s">
        <v>809</v>
      </c>
      <c r="B445" s="37" t="s">
        <v>810</v>
      </c>
      <c r="C445" s="21"/>
      <c r="D445" s="91" t="s">
        <v>1820</v>
      </c>
      <c r="E445" s="118">
        <v>1</v>
      </c>
      <c r="F445" s="92">
        <v>840350</v>
      </c>
      <c r="G445" s="92">
        <f t="shared" si="38"/>
        <v>840350</v>
      </c>
      <c r="J445" s="129">
        <f t="shared" si="34"/>
        <v>840350</v>
      </c>
    </row>
    <row r="446" spans="1:10" x14ac:dyDescent="0.25">
      <c r="A446" s="36" t="s">
        <v>811</v>
      </c>
      <c r="B446" s="37" t="s">
        <v>812</v>
      </c>
      <c r="C446" s="21" t="s">
        <v>665</v>
      </c>
      <c r="D446" s="91" t="s">
        <v>1820</v>
      </c>
      <c r="E446" s="118">
        <v>1</v>
      </c>
      <c r="F446" s="92">
        <v>68822</v>
      </c>
      <c r="G446" s="92">
        <f t="shared" si="38"/>
        <v>68822</v>
      </c>
      <c r="J446" s="129">
        <f t="shared" si="34"/>
        <v>68822</v>
      </c>
    </row>
    <row r="447" spans="1:10" x14ac:dyDescent="0.25">
      <c r="A447" s="30" t="s">
        <v>813</v>
      </c>
      <c r="B447" s="31" t="s">
        <v>814</v>
      </c>
      <c r="C447" s="35"/>
      <c r="D447" s="88"/>
      <c r="E447" s="117"/>
      <c r="F447" s="89"/>
      <c r="G447" s="90">
        <f>SUM(G448:G457)</f>
        <v>11036936</v>
      </c>
      <c r="J447" s="129">
        <f t="shared" si="34"/>
        <v>0</v>
      </c>
    </row>
    <row r="448" spans="1:10" x14ac:dyDescent="0.25">
      <c r="A448" s="33" t="s">
        <v>815</v>
      </c>
      <c r="B448" s="34" t="s">
        <v>767</v>
      </c>
      <c r="C448" s="15" t="s">
        <v>690</v>
      </c>
      <c r="D448" s="91" t="s">
        <v>1820</v>
      </c>
      <c r="E448" s="118">
        <v>37</v>
      </c>
      <c r="F448" s="92">
        <v>111667</v>
      </c>
      <c r="G448" s="92">
        <f t="shared" ref="G448:G457" si="39">+F448*E448</f>
        <v>4131679</v>
      </c>
      <c r="J448" s="129">
        <f t="shared" si="34"/>
        <v>4131679</v>
      </c>
    </row>
    <row r="449" spans="1:10" x14ac:dyDescent="0.25">
      <c r="A449" s="33" t="s">
        <v>816</v>
      </c>
      <c r="B449" s="34" t="s">
        <v>769</v>
      </c>
      <c r="C449" s="15" t="s">
        <v>690</v>
      </c>
      <c r="D449" s="91" t="s">
        <v>1820</v>
      </c>
      <c r="E449" s="118">
        <v>3</v>
      </c>
      <c r="F449" s="92">
        <v>111667</v>
      </c>
      <c r="G449" s="92">
        <f t="shared" si="39"/>
        <v>335001</v>
      </c>
      <c r="J449" s="129">
        <f t="shared" si="34"/>
        <v>335001</v>
      </c>
    </row>
    <row r="450" spans="1:10" x14ac:dyDescent="0.25">
      <c r="A450" s="33" t="s">
        <v>817</v>
      </c>
      <c r="B450" s="34" t="s">
        <v>771</v>
      </c>
      <c r="C450" s="15" t="s">
        <v>682</v>
      </c>
      <c r="D450" s="91" t="s">
        <v>1820</v>
      </c>
      <c r="E450" s="118">
        <v>46</v>
      </c>
      <c r="F450" s="92">
        <v>64188</v>
      </c>
      <c r="G450" s="92">
        <f t="shared" si="39"/>
        <v>2952648</v>
      </c>
      <c r="J450" s="129">
        <f t="shared" si="34"/>
        <v>2952648</v>
      </c>
    </row>
    <row r="451" spans="1:10" x14ac:dyDescent="0.25">
      <c r="A451" s="33" t="s">
        <v>818</v>
      </c>
      <c r="B451" s="34" t="s">
        <v>773</v>
      </c>
      <c r="C451" s="15" t="s">
        <v>682</v>
      </c>
      <c r="D451" s="91" t="s">
        <v>1820</v>
      </c>
      <c r="E451" s="118">
        <v>9</v>
      </c>
      <c r="F451" s="92">
        <v>64188</v>
      </c>
      <c r="G451" s="92">
        <f t="shared" si="39"/>
        <v>577692</v>
      </c>
      <c r="J451" s="129">
        <f t="shared" si="34"/>
        <v>577692</v>
      </c>
    </row>
    <row r="452" spans="1:10" x14ac:dyDescent="0.25">
      <c r="A452" s="33" t="s">
        <v>819</v>
      </c>
      <c r="B452" s="34" t="s">
        <v>775</v>
      </c>
      <c r="C452" s="15" t="s">
        <v>682</v>
      </c>
      <c r="D452" s="91" t="s">
        <v>1820</v>
      </c>
      <c r="E452" s="118">
        <v>7</v>
      </c>
      <c r="F452" s="92">
        <v>64188</v>
      </c>
      <c r="G452" s="92">
        <f t="shared" si="39"/>
        <v>449316</v>
      </c>
      <c r="J452" s="129">
        <f t="shared" si="34"/>
        <v>449316</v>
      </c>
    </row>
    <row r="453" spans="1:10" x14ac:dyDescent="0.25">
      <c r="A453" s="33" t="s">
        <v>820</v>
      </c>
      <c r="B453" s="34" t="s">
        <v>781</v>
      </c>
      <c r="C453" s="15" t="s">
        <v>682</v>
      </c>
      <c r="D453" s="91" t="s">
        <v>1820</v>
      </c>
      <c r="E453" s="118">
        <v>5</v>
      </c>
      <c r="F453" s="92">
        <v>64188</v>
      </c>
      <c r="G453" s="92">
        <f t="shared" si="39"/>
        <v>320940</v>
      </c>
      <c r="J453" s="129">
        <f t="shared" si="34"/>
        <v>320940</v>
      </c>
    </row>
    <row r="454" spans="1:10" x14ac:dyDescent="0.25">
      <c r="A454" s="33" t="s">
        <v>821</v>
      </c>
      <c r="B454" s="34" t="s">
        <v>822</v>
      </c>
      <c r="C454" s="15" t="s">
        <v>693</v>
      </c>
      <c r="D454" s="91" t="s">
        <v>1820</v>
      </c>
      <c r="E454" s="118">
        <v>1</v>
      </c>
      <c r="F454" s="92">
        <v>78309</v>
      </c>
      <c r="G454" s="92">
        <f t="shared" si="39"/>
        <v>78309</v>
      </c>
      <c r="J454" s="129">
        <f t="shared" si="34"/>
        <v>78309</v>
      </c>
    </row>
    <row r="455" spans="1:10" x14ac:dyDescent="0.25">
      <c r="A455" s="36" t="s">
        <v>823</v>
      </c>
      <c r="B455" s="37" t="s">
        <v>824</v>
      </c>
      <c r="C455" s="21" t="s">
        <v>690</v>
      </c>
      <c r="D455" s="91" t="s">
        <v>1820</v>
      </c>
      <c r="E455" s="118">
        <v>1</v>
      </c>
      <c r="F455" s="92">
        <v>111667</v>
      </c>
      <c r="G455" s="92">
        <f t="shared" si="39"/>
        <v>111667</v>
      </c>
      <c r="J455" s="129">
        <f t="shared" si="34"/>
        <v>111667</v>
      </c>
    </row>
    <row r="456" spans="1:10" x14ac:dyDescent="0.25">
      <c r="A456" s="36" t="s">
        <v>825</v>
      </c>
      <c r="B456" s="37" t="s">
        <v>824</v>
      </c>
      <c r="C456" s="21" t="s">
        <v>693</v>
      </c>
      <c r="D456" s="91" t="s">
        <v>1820</v>
      </c>
      <c r="E456" s="118">
        <v>20</v>
      </c>
      <c r="F456" s="92">
        <v>78309</v>
      </c>
      <c r="G456" s="92">
        <f t="shared" si="39"/>
        <v>1566180</v>
      </c>
      <c r="J456" s="129">
        <f t="shared" si="34"/>
        <v>1566180</v>
      </c>
    </row>
    <row r="457" spans="1:10" x14ac:dyDescent="0.25">
      <c r="A457" s="36" t="s">
        <v>826</v>
      </c>
      <c r="B457" s="37" t="s">
        <v>824</v>
      </c>
      <c r="C457" s="21" t="s">
        <v>682</v>
      </c>
      <c r="D457" s="91" t="s">
        <v>1820</v>
      </c>
      <c r="E457" s="118">
        <v>8</v>
      </c>
      <c r="F457" s="92">
        <v>64188</v>
      </c>
      <c r="G457" s="92">
        <f t="shared" si="39"/>
        <v>513504</v>
      </c>
      <c r="J457" s="129">
        <f t="shared" si="34"/>
        <v>513504</v>
      </c>
    </row>
    <row r="458" spans="1:10" ht="24" x14ac:dyDescent="0.25">
      <c r="A458" s="30" t="s">
        <v>827</v>
      </c>
      <c r="B458" s="31" t="s">
        <v>828</v>
      </c>
      <c r="C458" s="35"/>
      <c r="D458" s="88"/>
      <c r="E458" s="117"/>
      <c r="F458" s="89"/>
      <c r="G458" s="90">
        <f>SUM(G459:G475)</f>
        <v>106722113.2</v>
      </c>
      <c r="J458" s="129">
        <f t="shared" ref="J458:J521" si="40">+F458*E458</f>
        <v>0</v>
      </c>
    </row>
    <row r="459" spans="1:10" x14ac:dyDescent="0.25">
      <c r="A459" s="33" t="s">
        <v>829</v>
      </c>
      <c r="B459" s="34" t="s">
        <v>830</v>
      </c>
      <c r="C459" s="15" t="s">
        <v>831</v>
      </c>
      <c r="D459" s="91" t="s">
        <v>840</v>
      </c>
      <c r="E459" s="118">
        <v>22</v>
      </c>
      <c r="F459" s="92">
        <v>265412</v>
      </c>
      <c r="G459" s="92">
        <f t="shared" ref="G459:G475" si="41">+F459*E459</f>
        <v>5839064</v>
      </c>
      <c r="J459" s="129">
        <f t="shared" si="40"/>
        <v>5839064</v>
      </c>
    </row>
    <row r="460" spans="1:10" x14ac:dyDescent="0.25">
      <c r="A460" s="33" t="s">
        <v>832</v>
      </c>
      <c r="B460" s="34" t="s">
        <v>833</v>
      </c>
      <c r="C460" s="15" t="s">
        <v>834</v>
      </c>
      <c r="D460" s="91" t="s">
        <v>840</v>
      </c>
      <c r="E460" s="118">
        <v>100</v>
      </c>
      <c r="F460" s="92">
        <v>76288</v>
      </c>
      <c r="G460" s="92">
        <f t="shared" si="41"/>
        <v>7628800</v>
      </c>
      <c r="J460" s="129">
        <f t="shared" si="40"/>
        <v>7628800</v>
      </c>
    </row>
    <row r="461" spans="1:10" x14ac:dyDescent="0.25">
      <c r="A461" s="33" t="s">
        <v>835</v>
      </c>
      <c r="B461" s="34" t="s">
        <v>836</v>
      </c>
      <c r="C461" s="15" t="s">
        <v>837</v>
      </c>
      <c r="D461" s="91" t="s">
        <v>840</v>
      </c>
      <c r="E461" s="118">
        <v>455</v>
      </c>
      <c r="F461" s="92">
        <v>61498</v>
      </c>
      <c r="G461" s="92">
        <f t="shared" si="41"/>
        <v>27981590</v>
      </c>
      <c r="J461" s="129">
        <f t="shared" si="40"/>
        <v>27981590</v>
      </c>
    </row>
    <row r="462" spans="1:10" x14ac:dyDescent="0.25">
      <c r="A462" s="33" t="s">
        <v>838</v>
      </c>
      <c r="B462" s="34" t="s">
        <v>833</v>
      </c>
      <c r="C462" s="15" t="s">
        <v>839</v>
      </c>
      <c r="D462" s="91" t="s">
        <v>840</v>
      </c>
      <c r="E462" s="122">
        <v>12.8</v>
      </c>
      <c r="F462" s="92">
        <v>68659</v>
      </c>
      <c r="G462" s="92">
        <f t="shared" si="41"/>
        <v>878835.20000000007</v>
      </c>
      <c r="J462" s="129">
        <f t="shared" si="40"/>
        <v>878835.20000000007</v>
      </c>
    </row>
    <row r="463" spans="1:10" x14ac:dyDescent="0.25">
      <c r="A463" s="36" t="s">
        <v>841</v>
      </c>
      <c r="B463" s="37" t="s">
        <v>842</v>
      </c>
      <c r="C463" s="21" t="s">
        <v>837</v>
      </c>
      <c r="D463" s="91" t="s">
        <v>1820</v>
      </c>
      <c r="E463" s="118">
        <v>85</v>
      </c>
      <c r="F463" s="92">
        <v>115050</v>
      </c>
      <c r="G463" s="92">
        <f t="shared" si="41"/>
        <v>9779250</v>
      </c>
      <c r="J463" s="129">
        <f t="shared" si="40"/>
        <v>9779250</v>
      </c>
    </row>
    <row r="464" spans="1:10" x14ac:dyDescent="0.25">
      <c r="A464" s="36" t="s">
        <v>843</v>
      </c>
      <c r="B464" s="37" t="s">
        <v>732</v>
      </c>
      <c r="C464" s="21" t="s">
        <v>837</v>
      </c>
      <c r="D464" s="91" t="s">
        <v>1820</v>
      </c>
      <c r="E464" s="118">
        <v>28</v>
      </c>
      <c r="F464" s="92">
        <v>15853</v>
      </c>
      <c r="G464" s="92">
        <f t="shared" si="41"/>
        <v>443884</v>
      </c>
      <c r="J464" s="129">
        <f t="shared" si="40"/>
        <v>443884</v>
      </c>
    </row>
    <row r="465" spans="1:10" x14ac:dyDescent="0.25">
      <c r="A465" s="33" t="s">
        <v>844</v>
      </c>
      <c r="B465" s="34" t="s">
        <v>836</v>
      </c>
      <c r="C465" s="15" t="s">
        <v>690</v>
      </c>
      <c r="D465" s="91" t="s">
        <v>840</v>
      </c>
      <c r="E465" s="118">
        <v>1142</v>
      </c>
      <c r="F465" s="92">
        <v>31817</v>
      </c>
      <c r="G465" s="92">
        <f t="shared" si="41"/>
        <v>36335014</v>
      </c>
      <c r="J465" s="129">
        <f t="shared" si="40"/>
        <v>36335014</v>
      </c>
    </row>
    <row r="466" spans="1:10" x14ac:dyDescent="0.25">
      <c r="A466" s="36" t="s">
        <v>845</v>
      </c>
      <c r="B466" s="37" t="s">
        <v>842</v>
      </c>
      <c r="C466" s="21" t="s">
        <v>690</v>
      </c>
      <c r="D466" s="91" t="s">
        <v>1820</v>
      </c>
      <c r="E466" s="118">
        <v>410</v>
      </c>
      <c r="F466" s="92">
        <v>16168</v>
      </c>
      <c r="G466" s="92">
        <f t="shared" si="41"/>
        <v>6628880</v>
      </c>
      <c r="J466" s="129">
        <f t="shared" si="40"/>
        <v>6628880</v>
      </c>
    </row>
    <row r="467" spans="1:10" x14ac:dyDescent="0.25">
      <c r="A467" s="36" t="s">
        <v>846</v>
      </c>
      <c r="B467" s="37" t="s">
        <v>732</v>
      </c>
      <c r="C467" s="21" t="s">
        <v>690</v>
      </c>
      <c r="D467" s="91" t="s">
        <v>1820</v>
      </c>
      <c r="E467" s="118">
        <v>85</v>
      </c>
      <c r="F467" s="92">
        <v>13296</v>
      </c>
      <c r="G467" s="92">
        <f t="shared" si="41"/>
        <v>1130160</v>
      </c>
      <c r="J467" s="129">
        <f t="shared" si="40"/>
        <v>1130160</v>
      </c>
    </row>
    <row r="468" spans="1:10" x14ac:dyDescent="0.25">
      <c r="A468" s="33" t="s">
        <v>847</v>
      </c>
      <c r="B468" s="34" t="s">
        <v>836</v>
      </c>
      <c r="C468" s="15" t="s">
        <v>693</v>
      </c>
      <c r="D468" s="91" t="s">
        <v>840</v>
      </c>
      <c r="E468" s="118">
        <v>138</v>
      </c>
      <c r="F468" s="92">
        <v>23606</v>
      </c>
      <c r="G468" s="92">
        <f t="shared" si="41"/>
        <v>3257628</v>
      </c>
      <c r="J468" s="129">
        <f t="shared" si="40"/>
        <v>3257628</v>
      </c>
    </row>
    <row r="469" spans="1:10" x14ac:dyDescent="0.25">
      <c r="A469" s="36" t="s">
        <v>848</v>
      </c>
      <c r="B469" s="37" t="s">
        <v>842</v>
      </c>
      <c r="C469" s="21" t="s">
        <v>693</v>
      </c>
      <c r="D469" s="91" t="s">
        <v>1820</v>
      </c>
      <c r="E469" s="118">
        <v>57</v>
      </c>
      <c r="F469" s="92">
        <v>9909</v>
      </c>
      <c r="G469" s="92">
        <f t="shared" si="41"/>
        <v>564813</v>
      </c>
      <c r="J469" s="129">
        <f t="shared" si="40"/>
        <v>564813</v>
      </c>
    </row>
    <row r="470" spans="1:10" x14ac:dyDescent="0.25">
      <c r="A470" s="36" t="s">
        <v>849</v>
      </c>
      <c r="B470" s="37" t="s">
        <v>732</v>
      </c>
      <c r="C470" s="21" t="s">
        <v>693</v>
      </c>
      <c r="D470" s="91" t="s">
        <v>1820</v>
      </c>
      <c r="E470" s="118">
        <v>57</v>
      </c>
      <c r="F470" s="92">
        <v>10481</v>
      </c>
      <c r="G470" s="92">
        <f t="shared" si="41"/>
        <v>597417</v>
      </c>
      <c r="J470" s="129">
        <f t="shared" si="40"/>
        <v>597417</v>
      </c>
    </row>
    <row r="471" spans="1:10" x14ac:dyDescent="0.25">
      <c r="A471" s="33" t="s">
        <v>850</v>
      </c>
      <c r="B471" s="34" t="s">
        <v>836</v>
      </c>
      <c r="C471" s="15" t="s">
        <v>682</v>
      </c>
      <c r="D471" s="91" t="s">
        <v>840</v>
      </c>
      <c r="E471" s="118">
        <v>86</v>
      </c>
      <c r="F471" s="92">
        <v>16277</v>
      </c>
      <c r="G471" s="92">
        <f t="shared" si="41"/>
        <v>1399822</v>
      </c>
      <c r="J471" s="129">
        <f t="shared" si="40"/>
        <v>1399822</v>
      </c>
    </row>
    <row r="472" spans="1:10" x14ac:dyDescent="0.25">
      <c r="A472" s="36" t="s">
        <v>851</v>
      </c>
      <c r="B472" s="37" t="s">
        <v>842</v>
      </c>
      <c r="C472" s="21" t="s">
        <v>682</v>
      </c>
      <c r="D472" s="91" t="s">
        <v>1820</v>
      </c>
      <c r="E472" s="118">
        <v>89</v>
      </c>
      <c r="F472" s="92">
        <v>5669</v>
      </c>
      <c r="G472" s="92">
        <f t="shared" si="41"/>
        <v>504541</v>
      </c>
      <c r="J472" s="129">
        <f t="shared" si="40"/>
        <v>504541</v>
      </c>
    </row>
    <row r="473" spans="1:10" x14ac:dyDescent="0.25">
      <c r="A473" s="36" t="s">
        <v>852</v>
      </c>
      <c r="B473" s="37" t="s">
        <v>732</v>
      </c>
      <c r="C473" s="21" t="s">
        <v>682</v>
      </c>
      <c r="D473" s="91" t="s">
        <v>1820</v>
      </c>
      <c r="E473" s="118">
        <v>24</v>
      </c>
      <c r="F473" s="92">
        <v>7208</v>
      </c>
      <c r="G473" s="92">
        <f t="shared" si="41"/>
        <v>172992</v>
      </c>
      <c r="J473" s="129">
        <f t="shared" si="40"/>
        <v>172992</v>
      </c>
    </row>
    <row r="474" spans="1:10" x14ac:dyDescent="0.25">
      <c r="A474" s="36" t="s">
        <v>853</v>
      </c>
      <c r="B474" s="37" t="s">
        <v>854</v>
      </c>
      <c r="C474" s="21" t="s">
        <v>682</v>
      </c>
      <c r="D474" s="91" t="s">
        <v>840</v>
      </c>
      <c r="E474" s="118">
        <v>122</v>
      </c>
      <c r="F474" s="92">
        <v>14422</v>
      </c>
      <c r="G474" s="92">
        <f t="shared" si="41"/>
        <v>1759484</v>
      </c>
      <c r="J474" s="129">
        <f t="shared" si="40"/>
        <v>1759484</v>
      </c>
    </row>
    <row r="475" spans="1:10" x14ac:dyDescent="0.25">
      <c r="A475" s="36" t="s">
        <v>855</v>
      </c>
      <c r="B475" s="37" t="s">
        <v>856</v>
      </c>
      <c r="C475" s="21" t="s">
        <v>682</v>
      </c>
      <c r="D475" s="91" t="s">
        <v>1820</v>
      </c>
      <c r="E475" s="118">
        <v>11</v>
      </c>
      <c r="F475" s="92">
        <v>165449</v>
      </c>
      <c r="G475" s="92">
        <f t="shared" si="41"/>
        <v>1819939</v>
      </c>
      <c r="J475" s="129">
        <f t="shared" si="40"/>
        <v>1819939</v>
      </c>
    </row>
    <row r="476" spans="1:10" x14ac:dyDescent="0.25">
      <c r="A476" s="30" t="s">
        <v>857</v>
      </c>
      <c r="B476" s="38" t="s">
        <v>858</v>
      </c>
      <c r="C476" s="39"/>
      <c r="D476" s="88"/>
      <c r="E476" s="117"/>
      <c r="F476" s="89"/>
      <c r="G476" s="89">
        <f>SUM(G477:G479)</f>
        <v>24458802</v>
      </c>
      <c r="J476" s="129">
        <f t="shared" si="40"/>
        <v>0</v>
      </c>
    </row>
    <row r="477" spans="1:10" x14ac:dyDescent="0.25">
      <c r="A477" s="36" t="s">
        <v>859</v>
      </c>
      <c r="B477" s="37" t="s">
        <v>860</v>
      </c>
      <c r="C477" s="21"/>
      <c r="D477" s="91" t="s">
        <v>1818</v>
      </c>
      <c r="E477" s="118">
        <v>890</v>
      </c>
      <c r="F477" s="92">
        <v>15023</v>
      </c>
      <c r="G477" s="92">
        <f t="shared" ref="G477:G479" si="42">+F477*E477</f>
        <v>13370470</v>
      </c>
      <c r="J477" s="129">
        <f t="shared" si="40"/>
        <v>13370470</v>
      </c>
    </row>
    <row r="478" spans="1:10" x14ac:dyDescent="0.25">
      <c r="A478" s="36" t="s">
        <v>861</v>
      </c>
      <c r="B478" s="37" t="s">
        <v>862</v>
      </c>
      <c r="C478" s="21"/>
      <c r="D478" s="91" t="s">
        <v>1818</v>
      </c>
      <c r="E478" s="118">
        <v>712</v>
      </c>
      <c r="F478" s="92">
        <v>13307</v>
      </c>
      <c r="G478" s="92">
        <f t="shared" si="42"/>
        <v>9474584</v>
      </c>
      <c r="J478" s="129">
        <f t="shared" si="40"/>
        <v>9474584</v>
      </c>
    </row>
    <row r="479" spans="1:10" ht="36" x14ac:dyDescent="0.25">
      <c r="A479" s="36" t="s">
        <v>863</v>
      </c>
      <c r="B479" s="37" t="s">
        <v>47</v>
      </c>
      <c r="C479" s="21"/>
      <c r="D479" s="91" t="s">
        <v>1818</v>
      </c>
      <c r="E479" s="118">
        <v>267</v>
      </c>
      <c r="F479" s="92">
        <v>6044</v>
      </c>
      <c r="G479" s="92">
        <f t="shared" si="42"/>
        <v>1613748</v>
      </c>
      <c r="J479" s="129">
        <f t="shared" si="40"/>
        <v>1613748</v>
      </c>
    </row>
    <row r="480" spans="1:10" x14ac:dyDescent="0.25">
      <c r="A480" s="30" t="s">
        <v>864</v>
      </c>
      <c r="B480" s="38" t="s">
        <v>865</v>
      </c>
      <c r="C480" s="39"/>
      <c r="D480" s="88"/>
      <c r="E480" s="117"/>
      <c r="F480" s="89"/>
      <c r="G480" s="89">
        <f>SUM(G481:G485)</f>
        <v>13508003</v>
      </c>
      <c r="J480" s="129">
        <f t="shared" si="40"/>
        <v>0</v>
      </c>
    </row>
    <row r="481" spans="1:10" x14ac:dyDescent="0.25">
      <c r="A481" s="36" t="s">
        <v>866</v>
      </c>
      <c r="B481" s="37" t="s">
        <v>867</v>
      </c>
      <c r="C481" s="21" t="s">
        <v>868</v>
      </c>
      <c r="D481" s="95" t="s">
        <v>1820</v>
      </c>
      <c r="E481" s="120">
        <v>30</v>
      </c>
      <c r="F481" s="97">
        <v>230186</v>
      </c>
      <c r="G481" s="92">
        <f t="shared" ref="G481:G485" si="43">+F481*E481</f>
        <v>6905580</v>
      </c>
      <c r="J481" s="129">
        <f t="shared" si="40"/>
        <v>6905580</v>
      </c>
    </row>
    <row r="482" spans="1:10" x14ac:dyDescent="0.25">
      <c r="A482" s="36" t="s">
        <v>869</v>
      </c>
      <c r="B482" s="37" t="s">
        <v>867</v>
      </c>
      <c r="C482" s="21" t="s">
        <v>870</v>
      </c>
      <c r="D482" s="95" t="s">
        <v>1820</v>
      </c>
      <c r="E482" s="120">
        <v>8</v>
      </c>
      <c r="F482" s="97">
        <v>320215</v>
      </c>
      <c r="G482" s="92">
        <f t="shared" si="43"/>
        <v>2561720</v>
      </c>
      <c r="J482" s="129">
        <f t="shared" si="40"/>
        <v>2561720</v>
      </c>
    </row>
    <row r="483" spans="1:10" x14ac:dyDescent="0.25">
      <c r="A483" s="36" t="s">
        <v>871</v>
      </c>
      <c r="B483" s="37" t="s">
        <v>872</v>
      </c>
      <c r="C483" s="21"/>
      <c r="D483" s="91" t="s">
        <v>1820</v>
      </c>
      <c r="E483" s="118">
        <v>1</v>
      </c>
      <c r="F483" s="92">
        <v>629984</v>
      </c>
      <c r="G483" s="92">
        <f t="shared" si="43"/>
        <v>629984</v>
      </c>
      <c r="J483" s="129">
        <f t="shared" si="40"/>
        <v>629984</v>
      </c>
    </row>
    <row r="484" spans="1:10" x14ac:dyDescent="0.25">
      <c r="A484" s="36" t="s">
        <v>873</v>
      </c>
      <c r="B484" s="37" t="s">
        <v>874</v>
      </c>
      <c r="C484" s="21"/>
      <c r="D484" s="91" t="s">
        <v>1820</v>
      </c>
      <c r="E484" s="118">
        <v>2</v>
      </c>
      <c r="F484" s="92">
        <v>1280446</v>
      </c>
      <c r="G484" s="92">
        <f t="shared" si="43"/>
        <v>2560892</v>
      </c>
      <c r="J484" s="129">
        <f t="shared" si="40"/>
        <v>2560892</v>
      </c>
    </row>
    <row r="485" spans="1:10" x14ac:dyDescent="0.25">
      <c r="A485" s="36" t="s">
        <v>875</v>
      </c>
      <c r="B485" s="37" t="s">
        <v>876</v>
      </c>
      <c r="C485" s="21"/>
      <c r="D485" s="91" t="s">
        <v>1820</v>
      </c>
      <c r="E485" s="118">
        <v>1</v>
      </c>
      <c r="F485" s="92">
        <v>849827</v>
      </c>
      <c r="G485" s="92">
        <f t="shared" si="43"/>
        <v>849827</v>
      </c>
      <c r="J485" s="129">
        <f t="shared" si="40"/>
        <v>849827</v>
      </c>
    </row>
    <row r="486" spans="1:10" x14ac:dyDescent="0.25">
      <c r="A486" s="30" t="s">
        <v>877</v>
      </c>
      <c r="B486" s="38" t="s">
        <v>878</v>
      </c>
      <c r="C486" s="39"/>
      <c r="D486" s="88"/>
      <c r="E486" s="117"/>
      <c r="F486" s="89"/>
      <c r="G486" s="90">
        <f>SUM(G487)</f>
        <v>6284007</v>
      </c>
      <c r="J486" s="129">
        <f t="shared" si="40"/>
        <v>0</v>
      </c>
    </row>
    <row r="487" spans="1:10" x14ac:dyDescent="0.25">
      <c r="A487" s="36" t="s">
        <v>879</v>
      </c>
      <c r="B487" s="37" t="s">
        <v>880</v>
      </c>
      <c r="C487" s="21"/>
      <c r="D487" s="95" t="s">
        <v>1820</v>
      </c>
      <c r="E487" s="120">
        <v>1</v>
      </c>
      <c r="F487" s="97">
        <v>6284007</v>
      </c>
      <c r="G487" s="92">
        <f>+F487*E487</f>
        <v>6284007</v>
      </c>
      <c r="J487" s="129">
        <f t="shared" si="40"/>
        <v>6284007</v>
      </c>
    </row>
    <row r="488" spans="1:10" x14ac:dyDescent="0.25">
      <c r="A488" s="30" t="s">
        <v>881</v>
      </c>
      <c r="B488" s="38" t="s">
        <v>882</v>
      </c>
      <c r="C488" s="39"/>
      <c r="D488" s="107"/>
      <c r="E488" s="124"/>
      <c r="F488" s="90"/>
      <c r="G488" s="90">
        <f>SUM(G489:G492)</f>
        <v>4438000</v>
      </c>
      <c r="J488" s="129">
        <f t="shared" si="40"/>
        <v>0</v>
      </c>
    </row>
    <row r="489" spans="1:10" x14ac:dyDescent="0.25">
      <c r="A489" s="36" t="s">
        <v>883</v>
      </c>
      <c r="B489" s="37" t="s">
        <v>884</v>
      </c>
      <c r="C489" s="21"/>
      <c r="D489" s="91" t="s">
        <v>1820</v>
      </c>
      <c r="E489" s="118">
        <v>1</v>
      </c>
      <c r="F489" s="92">
        <v>1477000</v>
      </c>
      <c r="G489" s="92">
        <f t="shared" ref="G489:G492" si="44">+F489*E489</f>
        <v>1477000</v>
      </c>
      <c r="J489" s="129">
        <f t="shared" si="40"/>
        <v>1477000</v>
      </c>
    </row>
    <row r="490" spans="1:10" x14ac:dyDescent="0.25">
      <c r="A490" s="36" t="s">
        <v>885</v>
      </c>
      <c r="B490" s="37" t="s">
        <v>886</v>
      </c>
      <c r="C490" s="21"/>
      <c r="D490" s="91" t="s">
        <v>1820</v>
      </c>
      <c r="E490" s="118">
        <v>1</v>
      </c>
      <c r="F490" s="92">
        <v>1318000</v>
      </c>
      <c r="G490" s="92">
        <f t="shared" si="44"/>
        <v>1318000</v>
      </c>
      <c r="J490" s="129">
        <f t="shared" si="40"/>
        <v>1318000</v>
      </c>
    </row>
    <row r="491" spans="1:10" x14ac:dyDescent="0.25">
      <c r="A491" s="36" t="s">
        <v>887</v>
      </c>
      <c r="B491" s="37" t="s">
        <v>888</v>
      </c>
      <c r="C491" s="21"/>
      <c r="D491" s="91" t="s">
        <v>1820</v>
      </c>
      <c r="E491" s="118">
        <v>7</v>
      </c>
      <c r="F491" s="92">
        <v>159000</v>
      </c>
      <c r="G491" s="92">
        <f t="shared" si="44"/>
        <v>1113000</v>
      </c>
      <c r="J491" s="129">
        <f t="shared" si="40"/>
        <v>1113000</v>
      </c>
    </row>
    <row r="492" spans="1:10" ht="24" x14ac:dyDescent="0.25">
      <c r="A492" s="36" t="s">
        <v>889</v>
      </c>
      <c r="B492" s="37" t="s">
        <v>890</v>
      </c>
      <c r="C492" s="21"/>
      <c r="D492" s="91" t="s">
        <v>1820</v>
      </c>
      <c r="E492" s="118">
        <v>1</v>
      </c>
      <c r="F492" s="92">
        <v>530000</v>
      </c>
      <c r="G492" s="92">
        <f t="shared" si="44"/>
        <v>530000</v>
      </c>
      <c r="J492" s="129">
        <f t="shared" si="40"/>
        <v>530000</v>
      </c>
    </row>
    <row r="493" spans="1:10" x14ac:dyDescent="0.25">
      <c r="A493" s="13"/>
      <c r="B493" s="14"/>
      <c r="C493" s="15"/>
      <c r="D493" s="91"/>
      <c r="E493" s="118"/>
      <c r="F493" s="92"/>
      <c r="G493" s="92"/>
      <c r="J493" s="129">
        <f t="shared" si="40"/>
        <v>0</v>
      </c>
    </row>
    <row r="494" spans="1:10" x14ac:dyDescent="0.25">
      <c r="A494" s="40" t="s">
        <v>891</v>
      </c>
      <c r="B494" s="41" t="s">
        <v>892</v>
      </c>
      <c r="C494" s="29"/>
      <c r="D494" s="94"/>
      <c r="E494" s="119"/>
      <c r="F494" s="87"/>
      <c r="G494" s="87">
        <f>+G495+G530</f>
        <v>174472653</v>
      </c>
      <c r="J494" s="129">
        <f t="shared" si="40"/>
        <v>0</v>
      </c>
    </row>
    <row r="495" spans="1:10" x14ac:dyDescent="0.25">
      <c r="A495" s="30" t="s">
        <v>893</v>
      </c>
      <c r="B495" s="38" t="s">
        <v>894</v>
      </c>
      <c r="C495" s="39"/>
      <c r="D495" s="88"/>
      <c r="E495" s="117"/>
      <c r="F495" s="89"/>
      <c r="G495" s="89">
        <f>SUM(G496:G529)</f>
        <v>14393915</v>
      </c>
      <c r="J495" s="129">
        <f t="shared" si="40"/>
        <v>0</v>
      </c>
    </row>
    <row r="496" spans="1:10" x14ac:dyDescent="0.25">
      <c r="A496" s="13" t="s">
        <v>895</v>
      </c>
      <c r="B496" s="14" t="s">
        <v>896</v>
      </c>
      <c r="C496" s="15" t="s">
        <v>837</v>
      </c>
      <c r="D496" s="95" t="s">
        <v>840</v>
      </c>
      <c r="E496" s="120">
        <v>8</v>
      </c>
      <c r="F496" s="97">
        <v>98702</v>
      </c>
      <c r="G496" s="92">
        <f t="shared" ref="G496:G529" si="45">+F496*E496</f>
        <v>789616</v>
      </c>
      <c r="J496" s="129">
        <f t="shared" si="40"/>
        <v>789616</v>
      </c>
    </row>
    <row r="497" spans="1:10" x14ac:dyDescent="0.25">
      <c r="A497" s="13" t="s">
        <v>897</v>
      </c>
      <c r="B497" s="14" t="s">
        <v>898</v>
      </c>
      <c r="C497" s="15" t="s">
        <v>837</v>
      </c>
      <c r="D497" s="95" t="s">
        <v>1820</v>
      </c>
      <c r="E497" s="120">
        <v>19</v>
      </c>
      <c r="F497" s="97">
        <v>119038</v>
      </c>
      <c r="G497" s="92">
        <f t="shared" si="45"/>
        <v>2261722</v>
      </c>
      <c r="J497" s="129">
        <f t="shared" si="40"/>
        <v>2261722</v>
      </c>
    </row>
    <row r="498" spans="1:10" x14ac:dyDescent="0.25">
      <c r="A498" s="13" t="s">
        <v>899</v>
      </c>
      <c r="B498" s="14" t="s">
        <v>896</v>
      </c>
      <c r="C498" s="15" t="s">
        <v>690</v>
      </c>
      <c r="D498" s="91" t="s">
        <v>840</v>
      </c>
      <c r="E498" s="118">
        <v>5</v>
      </c>
      <c r="F498" s="92">
        <v>51781</v>
      </c>
      <c r="G498" s="92">
        <f t="shared" si="45"/>
        <v>258905</v>
      </c>
      <c r="J498" s="129">
        <f t="shared" si="40"/>
        <v>258905</v>
      </c>
    </row>
    <row r="499" spans="1:10" x14ac:dyDescent="0.25">
      <c r="A499" s="13" t="s">
        <v>900</v>
      </c>
      <c r="B499" s="14" t="s">
        <v>898</v>
      </c>
      <c r="C499" s="15" t="s">
        <v>690</v>
      </c>
      <c r="D499" s="91" t="s">
        <v>1820</v>
      </c>
      <c r="E499" s="118">
        <v>12</v>
      </c>
      <c r="F499" s="92">
        <v>42475</v>
      </c>
      <c r="G499" s="92">
        <f t="shared" si="45"/>
        <v>509700</v>
      </c>
      <c r="J499" s="129">
        <f t="shared" si="40"/>
        <v>509700</v>
      </c>
    </row>
    <row r="500" spans="1:10" x14ac:dyDescent="0.25">
      <c r="A500" s="13" t="s">
        <v>901</v>
      </c>
      <c r="B500" s="14" t="s">
        <v>896</v>
      </c>
      <c r="C500" s="15" t="s">
        <v>693</v>
      </c>
      <c r="D500" s="91" t="s">
        <v>840</v>
      </c>
      <c r="E500" s="118">
        <v>3</v>
      </c>
      <c r="F500" s="92">
        <v>40333</v>
      </c>
      <c r="G500" s="92">
        <f t="shared" si="45"/>
        <v>120999</v>
      </c>
      <c r="J500" s="129">
        <f t="shared" si="40"/>
        <v>120999</v>
      </c>
    </row>
    <row r="501" spans="1:10" x14ac:dyDescent="0.25">
      <c r="A501" s="13" t="s">
        <v>902</v>
      </c>
      <c r="B501" s="14" t="s">
        <v>898</v>
      </c>
      <c r="C501" s="15" t="s">
        <v>693</v>
      </c>
      <c r="D501" s="91" t="s">
        <v>1820</v>
      </c>
      <c r="E501" s="118">
        <v>5</v>
      </c>
      <c r="F501" s="92">
        <v>29022</v>
      </c>
      <c r="G501" s="92">
        <f t="shared" si="45"/>
        <v>145110</v>
      </c>
      <c r="J501" s="129">
        <f t="shared" si="40"/>
        <v>145110</v>
      </c>
    </row>
    <row r="502" spans="1:10" x14ac:dyDescent="0.25">
      <c r="A502" s="13" t="s">
        <v>903</v>
      </c>
      <c r="B502" s="14" t="s">
        <v>896</v>
      </c>
      <c r="C502" s="15" t="s">
        <v>904</v>
      </c>
      <c r="D502" s="91" t="s">
        <v>840</v>
      </c>
      <c r="E502" s="118">
        <v>3</v>
      </c>
      <c r="F502" s="92">
        <v>33102</v>
      </c>
      <c r="G502" s="92">
        <f t="shared" si="45"/>
        <v>99306</v>
      </c>
      <c r="J502" s="129">
        <f t="shared" si="40"/>
        <v>99306</v>
      </c>
    </row>
    <row r="503" spans="1:10" x14ac:dyDescent="0.25">
      <c r="A503" s="13" t="s">
        <v>905</v>
      </c>
      <c r="B503" s="14" t="s">
        <v>898</v>
      </c>
      <c r="C503" s="15" t="s">
        <v>904</v>
      </c>
      <c r="D503" s="91" t="s">
        <v>1820</v>
      </c>
      <c r="E503" s="118">
        <v>5</v>
      </c>
      <c r="F503" s="92">
        <v>19867</v>
      </c>
      <c r="G503" s="92">
        <f t="shared" si="45"/>
        <v>99335</v>
      </c>
      <c r="J503" s="129">
        <f t="shared" si="40"/>
        <v>99335</v>
      </c>
    </row>
    <row r="504" spans="1:10" x14ac:dyDescent="0.25">
      <c r="A504" s="13" t="s">
        <v>906</v>
      </c>
      <c r="B504" s="42" t="s">
        <v>907</v>
      </c>
      <c r="C504" s="15" t="s">
        <v>908</v>
      </c>
      <c r="D504" s="91" t="s">
        <v>840</v>
      </c>
      <c r="E504" s="118">
        <v>6</v>
      </c>
      <c r="F504" s="92">
        <v>20723</v>
      </c>
      <c r="G504" s="92">
        <f t="shared" si="45"/>
        <v>124338</v>
      </c>
      <c r="J504" s="129">
        <f t="shared" si="40"/>
        <v>124338</v>
      </c>
    </row>
    <row r="505" spans="1:10" x14ac:dyDescent="0.25">
      <c r="A505" s="13" t="s">
        <v>909</v>
      </c>
      <c r="B505" s="14" t="s">
        <v>910</v>
      </c>
      <c r="C505" s="15" t="s">
        <v>908</v>
      </c>
      <c r="D505" s="91" t="s">
        <v>1820</v>
      </c>
      <c r="E505" s="118">
        <v>8</v>
      </c>
      <c r="F505" s="92">
        <v>6905</v>
      </c>
      <c r="G505" s="92">
        <f t="shared" si="45"/>
        <v>55240</v>
      </c>
      <c r="J505" s="129">
        <f t="shared" si="40"/>
        <v>55240</v>
      </c>
    </row>
    <row r="506" spans="1:10" x14ac:dyDescent="0.25">
      <c r="A506" s="13" t="s">
        <v>911</v>
      </c>
      <c r="B506" s="14" t="s">
        <v>912</v>
      </c>
      <c r="C506" s="15" t="s">
        <v>690</v>
      </c>
      <c r="D506" s="91" t="s">
        <v>1820</v>
      </c>
      <c r="E506" s="118">
        <v>2</v>
      </c>
      <c r="F506" s="92">
        <v>27913</v>
      </c>
      <c r="G506" s="92">
        <f t="shared" si="45"/>
        <v>55826</v>
      </c>
      <c r="J506" s="129">
        <f t="shared" si="40"/>
        <v>55826</v>
      </c>
    </row>
    <row r="507" spans="1:10" x14ac:dyDescent="0.25">
      <c r="A507" s="13" t="s">
        <v>913</v>
      </c>
      <c r="B507" s="14" t="s">
        <v>914</v>
      </c>
      <c r="C507" s="15" t="s">
        <v>837</v>
      </c>
      <c r="D507" s="91" t="s">
        <v>1820</v>
      </c>
      <c r="E507" s="118">
        <v>3</v>
      </c>
      <c r="F507" s="92">
        <v>25565</v>
      </c>
      <c r="G507" s="92">
        <f t="shared" si="45"/>
        <v>76695</v>
      </c>
      <c r="J507" s="129">
        <f t="shared" si="40"/>
        <v>76695</v>
      </c>
    </row>
    <row r="508" spans="1:10" x14ac:dyDescent="0.25">
      <c r="A508" s="13" t="s">
        <v>915</v>
      </c>
      <c r="B508" s="14" t="s">
        <v>914</v>
      </c>
      <c r="C508" s="15" t="s">
        <v>690</v>
      </c>
      <c r="D508" s="91" t="s">
        <v>1820</v>
      </c>
      <c r="E508" s="118">
        <v>2</v>
      </c>
      <c r="F508" s="92">
        <v>17575</v>
      </c>
      <c r="G508" s="92">
        <f t="shared" si="45"/>
        <v>35150</v>
      </c>
      <c r="J508" s="129">
        <f t="shared" si="40"/>
        <v>35150</v>
      </c>
    </row>
    <row r="509" spans="1:10" x14ac:dyDescent="0.25">
      <c r="A509" s="13" t="s">
        <v>916</v>
      </c>
      <c r="B509" s="14" t="s">
        <v>914</v>
      </c>
      <c r="C509" s="15" t="s">
        <v>693</v>
      </c>
      <c r="D509" s="91" t="s">
        <v>1820</v>
      </c>
      <c r="E509" s="118">
        <v>2</v>
      </c>
      <c r="F509" s="92">
        <v>13472</v>
      </c>
      <c r="G509" s="92">
        <f t="shared" si="45"/>
        <v>26944</v>
      </c>
      <c r="J509" s="129">
        <f t="shared" si="40"/>
        <v>26944</v>
      </c>
    </row>
    <row r="510" spans="1:10" x14ac:dyDescent="0.25">
      <c r="A510" s="13" t="s">
        <v>917</v>
      </c>
      <c r="B510" s="14" t="s">
        <v>914</v>
      </c>
      <c r="C510" s="15" t="s">
        <v>918</v>
      </c>
      <c r="D510" s="91" t="s">
        <v>1820</v>
      </c>
      <c r="E510" s="118">
        <v>2</v>
      </c>
      <c r="F510" s="92">
        <v>11366</v>
      </c>
      <c r="G510" s="92">
        <f t="shared" si="45"/>
        <v>22732</v>
      </c>
      <c r="J510" s="129">
        <f t="shared" si="40"/>
        <v>22732</v>
      </c>
    </row>
    <row r="511" spans="1:10" x14ac:dyDescent="0.25">
      <c r="A511" s="13" t="s">
        <v>919</v>
      </c>
      <c r="B511" s="14" t="s">
        <v>920</v>
      </c>
      <c r="C511" s="15" t="s">
        <v>918</v>
      </c>
      <c r="D511" s="91" t="s">
        <v>1820</v>
      </c>
      <c r="E511" s="118">
        <v>3</v>
      </c>
      <c r="F511" s="92">
        <v>71653</v>
      </c>
      <c r="G511" s="92">
        <f t="shared" si="45"/>
        <v>214959</v>
      </c>
      <c r="J511" s="129">
        <f t="shared" si="40"/>
        <v>214959</v>
      </c>
    </row>
    <row r="512" spans="1:10" x14ac:dyDescent="0.25">
      <c r="A512" s="13" t="s">
        <v>921</v>
      </c>
      <c r="B512" s="14" t="s">
        <v>920</v>
      </c>
      <c r="C512" s="15" t="s">
        <v>908</v>
      </c>
      <c r="D512" s="91" t="s">
        <v>1820</v>
      </c>
      <c r="E512" s="118">
        <v>1</v>
      </c>
      <c r="F512" s="92">
        <v>44827</v>
      </c>
      <c r="G512" s="92">
        <f t="shared" si="45"/>
        <v>44827</v>
      </c>
      <c r="J512" s="129">
        <f t="shared" si="40"/>
        <v>44827</v>
      </c>
    </row>
    <row r="513" spans="1:10" x14ac:dyDescent="0.25">
      <c r="A513" s="13" t="s">
        <v>922</v>
      </c>
      <c r="B513" s="14" t="s">
        <v>923</v>
      </c>
      <c r="C513" s="15" t="s">
        <v>918</v>
      </c>
      <c r="D513" s="91" t="s">
        <v>1820</v>
      </c>
      <c r="E513" s="118">
        <v>2</v>
      </c>
      <c r="F513" s="92">
        <v>12151</v>
      </c>
      <c r="G513" s="92">
        <f t="shared" si="45"/>
        <v>24302</v>
      </c>
      <c r="J513" s="129">
        <f t="shared" si="40"/>
        <v>24302</v>
      </c>
    </row>
    <row r="514" spans="1:10" x14ac:dyDescent="0.25">
      <c r="A514" s="13" t="s">
        <v>924</v>
      </c>
      <c r="B514" s="14" t="s">
        <v>923</v>
      </c>
      <c r="C514" s="15" t="s">
        <v>908</v>
      </c>
      <c r="D514" s="91" t="s">
        <v>1820</v>
      </c>
      <c r="E514" s="118">
        <v>1</v>
      </c>
      <c r="F514" s="92">
        <v>4953</v>
      </c>
      <c r="G514" s="92">
        <f t="shared" si="45"/>
        <v>4953</v>
      </c>
      <c r="J514" s="129">
        <f t="shared" si="40"/>
        <v>4953</v>
      </c>
    </row>
    <row r="515" spans="1:10" x14ac:dyDescent="0.25">
      <c r="A515" s="13" t="s">
        <v>925</v>
      </c>
      <c r="B515" s="14" t="s">
        <v>926</v>
      </c>
      <c r="C515" s="15" t="s">
        <v>693</v>
      </c>
      <c r="D515" s="91" t="s">
        <v>1820</v>
      </c>
      <c r="E515" s="118">
        <v>1</v>
      </c>
      <c r="F515" s="92">
        <v>343184</v>
      </c>
      <c r="G515" s="92">
        <f t="shared" si="45"/>
        <v>343184</v>
      </c>
      <c r="J515" s="129">
        <f t="shared" si="40"/>
        <v>343184</v>
      </c>
    </row>
    <row r="516" spans="1:10" x14ac:dyDescent="0.25">
      <c r="A516" s="13" t="s">
        <v>927</v>
      </c>
      <c r="B516" s="14" t="s">
        <v>928</v>
      </c>
      <c r="C516" s="15" t="s">
        <v>908</v>
      </c>
      <c r="D516" s="91" t="s">
        <v>1820</v>
      </c>
      <c r="E516" s="118">
        <v>1</v>
      </c>
      <c r="F516" s="92">
        <v>109528</v>
      </c>
      <c r="G516" s="92">
        <f t="shared" si="45"/>
        <v>109528</v>
      </c>
      <c r="J516" s="129">
        <f t="shared" si="40"/>
        <v>109528</v>
      </c>
    </row>
    <row r="517" spans="1:10" x14ac:dyDescent="0.25">
      <c r="A517" s="13" t="s">
        <v>929</v>
      </c>
      <c r="B517" s="14" t="s">
        <v>930</v>
      </c>
      <c r="C517" s="15" t="s">
        <v>690</v>
      </c>
      <c r="D517" s="91" t="s">
        <v>1820</v>
      </c>
      <c r="E517" s="118">
        <v>2</v>
      </c>
      <c r="F517" s="92">
        <v>837220</v>
      </c>
      <c r="G517" s="92">
        <f t="shared" si="45"/>
        <v>1674440</v>
      </c>
      <c r="J517" s="129">
        <f t="shared" si="40"/>
        <v>1674440</v>
      </c>
    </row>
    <row r="518" spans="1:10" x14ac:dyDescent="0.25">
      <c r="A518" s="13" t="s">
        <v>931</v>
      </c>
      <c r="B518" s="14" t="s">
        <v>932</v>
      </c>
      <c r="C518" s="15" t="s">
        <v>690</v>
      </c>
      <c r="D518" s="91" t="s">
        <v>1820</v>
      </c>
      <c r="E518" s="118">
        <v>2</v>
      </c>
      <c r="F518" s="92">
        <v>751321</v>
      </c>
      <c r="G518" s="92">
        <f t="shared" si="45"/>
        <v>1502642</v>
      </c>
      <c r="J518" s="129">
        <f t="shared" si="40"/>
        <v>1502642</v>
      </c>
    </row>
    <row r="519" spans="1:10" x14ac:dyDescent="0.25">
      <c r="A519" s="13" t="s">
        <v>933</v>
      </c>
      <c r="B519" s="14" t="s">
        <v>930</v>
      </c>
      <c r="C519" s="15" t="s">
        <v>693</v>
      </c>
      <c r="D519" s="91" t="s">
        <v>1820</v>
      </c>
      <c r="E519" s="118">
        <v>2</v>
      </c>
      <c r="F519" s="92">
        <v>513715</v>
      </c>
      <c r="G519" s="92">
        <f t="shared" si="45"/>
        <v>1027430</v>
      </c>
      <c r="J519" s="129">
        <f t="shared" si="40"/>
        <v>1027430</v>
      </c>
    </row>
    <row r="520" spans="1:10" x14ac:dyDescent="0.25">
      <c r="A520" s="13" t="s">
        <v>934</v>
      </c>
      <c r="B520" s="14" t="s">
        <v>932</v>
      </c>
      <c r="C520" s="15" t="s">
        <v>693</v>
      </c>
      <c r="D520" s="91" t="s">
        <v>1820</v>
      </c>
      <c r="E520" s="118">
        <v>2</v>
      </c>
      <c r="F520" s="92">
        <v>596925</v>
      </c>
      <c r="G520" s="92">
        <f t="shared" si="45"/>
        <v>1193850</v>
      </c>
      <c r="J520" s="129">
        <f t="shared" si="40"/>
        <v>1193850</v>
      </c>
    </row>
    <row r="521" spans="1:10" x14ac:dyDescent="0.25">
      <c r="A521" s="13" t="s">
        <v>935</v>
      </c>
      <c r="B521" s="14" t="s">
        <v>936</v>
      </c>
      <c r="C521" s="15"/>
      <c r="D521" s="91" t="s">
        <v>1820</v>
      </c>
      <c r="E521" s="118">
        <v>2</v>
      </c>
      <c r="F521" s="92">
        <v>59756</v>
      </c>
      <c r="G521" s="92">
        <f t="shared" si="45"/>
        <v>119512</v>
      </c>
      <c r="J521" s="129">
        <f t="shared" si="40"/>
        <v>119512</v>
      </c>
    </row>
    <row r="522" spans="1:10" x14ac:dyDescent="0.25">
      <c r="A522" s="13" t="s">
        <v>937</v>
      </c>
      <c r="B522" s="14" t="s">
        <v>938</v>
      </c>
      <c r="C522" s="15" t="s">
        <v>682</v>
      </c>
      <c r="D522" s="91" t="s">
        <v>1820</v>
      </c>
      <c r="E522" s="118">
        <v>4</v>
      </c>
      <c r="F522" s="92">
        <v>174027</v>
      </c>
      <c r="G522" s="92">
        <f t="shared" si="45"/>
        <v>696108</v>
      </c>
      <c r="J522" s="129">
        <f t="shared" ref="J522:J585" si="46">+F522*E522</f>
        <v>696108</v>
      </c>
    </row>
    <row r="523" spans="1:10" x14ac:dyDescent="0.25">
      <c r="A523" s="13" t="s">
        <v>939</v>
      </c>
      <c r="B523" s="14" t="s">
        <v>940</v>
      </c>
      <c r="C523" s="15" t="s">
        <v>682</v>
      </c>
      <c r="D523" s="91" t="s">
        <v>1820</v>
      </c>
      <c r="E523" s="118">
        <v>8</v>
      </c>
      <c r="F523" s="92">
        <v>128736</v>
      </c>
      <c r="G523" s="92">
        <f t="shared" si="45"/>
        <v>1029888</v>
      </c>
      <c r="J523" s="129">
        <f t="shared" si="46"/>
        <v>1029888</v>
      </c>
    </row>
    <row r="524" spans="1:10" x14ac:dyDescent="0.25">
      <c r="A524" s="13" t="s">
        <v>941</v>
      </c>
      <c r="B524" s="14" t="s">
        <v>710</v>
      </c>
      <c r="C524" s="15" t="s">
        <v>942</v>
      </c>
      <c r="D524" s="91" t="s">
        <v>1820</v>
      </c>
      <c r="E524" s="118">
        <v>1</v>
      </c>
      <c r="F524" s="92">
        <v>174078</v>
      </c>
      <c r="G524" s="92">
        <f t="shared" si="45"/>
        <v>174078</v>
      </c>
      <c r="J524" s="129">
        <f t="shared" si="46"/>
        <v>174078</v>
      </c>
    </row>
    <row r="525" spans="1:10" x14ac:dyDescent="0.25">
      <c r="A525" s="13" t="s">
        <v>943</v>
      </c>
      <c r="B525" s="14" t="s">
        <v>710</v>
      </c>
      <c r="C525" s="15" t="s">
        <v>944</v>
      </c>
      <c r="D525" s="91" t="s">
        <v>1820</v>
      </c>
      <c r="E525" s="118">
        <v>1</v>
      </c>
      <c r="F525" s="92">
        <v>132678</v>
      </c>
      <c r="G525" s="92">
        <f t="shared" si="45"/>
        <v>132678</v>
      </c>
      <c r="J525" s="129">
        <f t="shared" si="46"/>
        <v>132678</v>
      </c>
    </row>
    <row r="526" spans="1:10" x14ac:dyDescent="0.25">
      <c r="A526" s="13" t="s">
        <v>945</v>
      </c>
      <c r="B526" s="14" t="s">
        <v>713</v>
      </c>
      <c r="C526" s="15" t="s">
        <v>942</v>
      </c>
      <c r="D526" s="91" t="s">
        <v>1820</v>
      </c>
      <c r="E526" s="118">
        <v>1</v>
      </c>
      <c r="F526" s="92">
        <v>256878</v>
      </c>
      <c r="G526" s="92">
        <f t="shared" si="45"/>
        <v>256878</v>
      </c>
      <c r="J526" s="129">
        <f t="shared" si="46"/>
        <v>256878</v>
      </c>
    </row>
    <row r="527" spans="1:10" x14ac:dyDescent="0.25">
      <c r="A527" s="13" t="s">
        <v>946</v>
      </c>
      <c r="B527" s="14" t="s">
        <v>713</v>
      </c>
      <c r="C527" s="15" t="s">
        <v>944</v>
      </c>
      <c r="D527" s="91" t="s">
        <v>1820</v>
      </c>
      <c r="E527" s="118">
        <v>1</v>
      </c>
      <c r="F527" s="92">
        <v>132678</v>
      </c>
      <c r="G527" s="92">
        <f t="shared" si="45"/>
        <v>132678</v>
      </c>
      <c r="J527" s="129">
        <f t="shared" si="46"/>
        <v>132678</v>
      </c>
    </row>
    <row r="528" spans="1:10" x14ac:dyDescent="0.25">
      <c r="A528" s="13" t="s">
        <v>947</v>
      </c>
      <c r="B528" s="14" t="s">
        <v>948</v>
      </c>
      <c r="C528" s="15" t="s">
        <v>690</v>
      </c>
      <c r="D528" s="91" t="s">
        <v>1820</v>
      </c>
      <c r="E528" s="118">
        <v>1</v>
      </c>
      <c r="F528" s="92">
        <v>659601</v>
      </c>
      <c r="G528" s="92">
        <f t="shared" si="45"/>
        <v>659601</v>
      </c>
      <c r="J528" s="129">
        <f t="shared" si="46"/>
        <v>659601</v>
      </c>
    </row>
    <row r="529" spans="1:10" x14ac:dyDescent="0.25">
      <c r="A529" s="13" t="s">
        <v>949</v>
      </c>
      <c r="B529" s="14" t="s">
        <v>948</v>
      </c>
      <c r="C529" s="15" t="s">
        <v>693</v>
      </c>
      <c r="D529" s="91" t="s">
        <v>1820</v>
      </c>
      <c r="E529" s="118">
        <v>1</v>
      </c>
      <c r="F529" s="92">
        <v>370761</v>
      </c>
      <c r="G529" s="92">
        <f t="shared" si="45"/>
        <v>370761</v>
      </c>
      <c r="J529" s="129">
        <f t="shared" si="46"/>
        <v>370761</v>
      </c>
    </row>
    <row r="530" spans="1:10" ht="24" x14ac:dyDescent="0.25">
      <c r="A530" s="43" t="s">
        <v>950</v>
      </c>
      <c r="B530" s="44" t="s">
        <v>951</v>
      </c>
      <c r="C530" s="39"/>
      <c r="D530" s="107"/>
      <c r="E530" s="124"/>
      <c r="F530" s="90"/>
      <c r="G530" s="90">
        <f>SUM(G531:G582)</f>
        <v>160078738</v>
      </c>
      <c r="J530" s="129">
        <f t="shared" si="46"/>
        <v>0</v>
      </c>
    </row>
    <row r="531" spans="1:10" ht="36" x14ac:dyDescent="0.25">
      <c r="A531" s="13"/>
      <c r="B531" s="14" t="s">
        <v>952</v>
      </c>
      <c r="C531" s="15"/>
      <c r="D531" s="95"/>
      <c r="E531" s="120"/>
      <c r="F531" s="97"/>
      <c r="G531" s="97"/>
      <c r="J531" s="129">
        <f t="shared" si="46"/>
        <v>0</v>
      </c>
    </row>
    <row r="532" spans="1:10" x14ac:dyDescent="0.25">
      <c r="A532" s="13" t="s">
        <v>953</v>
      </c>
      <c r="B532" s="14" t="s">
        <v>930</v>
      </c>
      <c r="C532" s="15" t="s">
        <v>682</v>
      </c>
      <c r="D532" s="91" t="s">
        <v>1820</v>
      </c>
      <c r="E532" s="118">
        <v>2</v>
      </c>
      <c r="F532" s="92">
        <v>329536</v>
      </c>
      <c r="G532" s="92">
        <f t="shared" ref="G532:G582" si="47">+F532*E532</f>
        <v>659072</v>
      </c>
      <c r="J532" s="129">
        <f t="shared" si="46"/>
        <v>659072</v>
      </c>
    </row>
    <row r="533" spans="1:10" x14ac:dyDescent="0.25">
      <c r="A533" s="13" t="s">
        <v>954</v>
      </c>
      <c r="B533" s="14" t="s">
        <v>932</v>
      </c>
      <c r="C533" s="15" t="s">
        <v>682</v>
      </c>
      <c r="D533" s="91" t="s">
        <v>1820</v>
      </c>
      <c r="E533" s="118">
        <v>2</v>
      </c>
      <c r="F533" s="92">
        <v>321866</v>
      </c>
      <c r="G533" s="92">
        <f t="shared" si="47"/>
        <v>643732</v>
      </c>
      <c r="J533" s="129">
        <f t="shared" si="46"/>
        <v>643732</v>
      </c>
    </row>
    <row r="534" spans="1:10" x14ac:dyDescent="0.25">
      <c r="A534" s="13" t="s">
        <v>955</v>
      </c>
      <c r="B534" s="14" t="s">
        <v>956</v>
      </c>
      <c r="C534" s="15" t="s">
        <v>682</v>
      </c>
      <c r="D534" s="91" t="s">
        <v>1820</v>
      </c>
      <c r="E534" s="118">
        <v>2</v>
      </c>
      <c r="F534" s="92">
        <v>232012</v>
      </c>
      <c r="G534" s="92">
        <f t="shared" si="47"/>
        <v>464024</v>
      </c>
      <c r="J534" s="129">
        <f t="shared" si="46"/>
        <v>464024</v>
      </c>
    </row>
    <row r="535" spans="1:10" x14ac:dyDescent="0.25">
      <c r="A535" s="13" t="s">
        <v>957</v>
      </c>
      <c r="B535" s="14" t="s">
        <v>930</v>
      </c>
      <c r="C535" s="15" t="s">
        <v>693</v>
      </c>
      <c r="D535" s="91" t="s">
        <v>1820</v>
      </c>
      <c r="E535" s="118">
        <v>1</v>
      </c>
      <c r="F535" s="92">
        <v>513715</v>
      </c>
      <c r="G535" s="92">
        <f t="shared" si="47"/>
        <v>513715</v>
      </c>
      <c r="J535" s="129">
        <f t="shared" si="46"/>
        <v>513715</v>
      </c>
    </row>
    <row r="536" spans="1:10" x14ac:dyDescent="0.25">
      <c r="A536" s="13" t="s">
        <v>958</v>
      </c>
      <c r="B536" s="14" t="s">
        <v>932</v>
      </c>
      <c r="C536" s="15" t="s">
        <v>693</v>
      </c>
      <c r="D536" s="91" t="s">
        <v>1820</v>
      </c>
      <c r="E536" s="118">
        <v>1</v>
      </c>
      <c r="F536" s="92">
        <v>596925</v>
      </c>
      <c r="G536" s="92">
        <f t="shared" si="47"/>
        <v>596925</v>
      </c>
      <c r="J536" s="129">
        <f t="shared" si="46"/>
        <v>596925</v>
      </c>
    </row>
    <row r="537" spans="1:10" x14ac:dyDescent="0.25">
      <c r="A537" s="13" t="s">
        <v>959</v>
      </c>
      <c r="B537" s="14" t="s">
        <v>956</v>
      </c>
      <c r="C537" s="15" t="s">
        <v>693</v>
      </c>
      <c r="D537" s="91" t="s">
        <v>1820</v>
      </c>
      <c r="E537" s="118">
        <v>1</v>
      </c>
      <c r="F537" s="92">
        <v>319456</v>
      </c>
      <c r="G537" s="92">
        <f t="shared" si="47"/>
        <v>319456</v>
      </c>
      <c r="J537" s="129">
        <f t="shared" si="46"/>
        <v>319456</v>
      </c>
    </row>
    <row r="538" spans="1:10" x14ac:dyDescent="0.25">
      <c r="A538" s="13" t="s">
        <v>960</v>
      </c>
      <c r="B538" s="14" t="s">
        <v>961</v>
      </c>
      <c r="C538" s="15" t="s">
        <v>962</v>
      </c>
      <c r="D538" s="91" t="s">
        <v>1820</v>
      </c>
      <c r="E538" s="118">
        <v>3</v>
      </c>
      <c r="F538" s="92">
        <v>103358</v>
      </c>
      <c r="G538" s="92">
        <f t="shared" si="47"/>
        <v>310074</v>
      </c>
      <c r="J538" s="129">
        <f t="shared" si="46"/>
        <v>310074</v>
      </c>
    </row>
    <row r="539" spans="1:10" x14ac:dyDescent="0.25">
      <c r="A539" s="13" t="s">
        <v>963</v>
      </c>
      <c r="B539" s="14" t="s">
        <v>964</v>
      </c>
      <c r="C539" s="15" t="s">
        <v>962</v>
      </c>
      <c r="D539" s="91" t="s">
        <v>1820</v>
      </c>
      <c r="E539" s="118">
        <v>3</v>
      </c>
      <c r="F539" s="92">
        <v>139666</v>
      </c>
      <c r="G539" s="92">
        <f t="shared" si="47"/>
        <v>418998</v>
      </c>
      <c r="J539" s="129">
        <f t="shared" si="46"/>
        <v>418998</v>
      </c>
    </row>
    <row r="540" spans="1:10" x14ac:dyDescent="0.25">
      <c r="A540" s="13" t="s">
        <v>965</v>
      </c>
      <c r="B540" s="14" t="s">
        <v>966</v>
      </c>
      <c r="C540" s="15" t="s">
        <v>682</v>
      </c>
      <c r="D540" s="91" t="s">
        <v>1820</v>
      </c>
      <c r="E540" s="118">
        <v>3</v>
      </c>
      <c r="F540" s="92">
        <v>70349</v>
      </c>
      <c r="G540" s="92">
        <f t="shared" si="47"/>
        <v>211047</v>
      </c>
      <c r="J540" s="129">
        <f t="shared" si="46"/>
        <v>211047</v>
      </c>
    </row>
    <row r="541" spans="1:10" x14ac:dyDescent="0.25">
      <c r="A541" s="13" t="s">
        <v>967</v>
      </c>
      <c r="B541" s="14" t="s">
        <v>968</v>
      </c>
      <c r="C541" s="15" t="s">
        <v>690</v>
      </c>
      <c r="D541" s="91" t="s">
        <v>1820</v>
      </c>
      <c r="E541" s="118">
        <v>3</v>
      </c>
      <c r="F541" s="92">
        <v>630594</v>
      </c>
      <c r="G541" s="92">
        <f t="shared" si="47"/>
        <v>1891782</v>
      </c>
      <c r="J541" s="129">
        <f t="shared" si="46"/>
        <v>1891782</v>
      </c>
    </row>
    <row r="542" spans="1:10" x14ac:dyDescent="0.25">
      <c r="A542" s="13" t="s">
        <v>969</v>
      </c>
      <c r="B542" s="14" t="s">
        <v>970</v>
      </c>
      <c r="C542" s="15" t="s">
        <v>690</v>
      </c>
      <c r="D542" s="91" t="s">
        <v>840</v>
      </c>
      <c r="E542" s="118">
        <v>47</v>
      </c>
      <c r="F542" s="92">
        <v>31237</v>
      </c>
      <c r="G542" s="92">
        <f t="shared" si="47"/>
        <v>1468139</v>
      </c>
      <c r="J542" s="129">
        <f t="shared" si="46"/>
        <v>1468139</v>
      </c>
    </row>
    <row r="543" spans="1:10" x14ac:dyDescent="0.25">
      <c r="A543" s="13" t="s">
        <v>971</v>
      </c>
      <c r="B543" s="14" t="s">
        <v>972</v>
      </c>
      <c r="C543" s="15" t="s">
        <v>690</v>
      </c>
      <c r="D543" s="91" t="s">
        <v>1820</v>
      </c>
      <c r="E543" s="118">
        <v>21</v>
      </c>
      <c r="F543" s="92">
        <v>51809</v>
      </c>
      <c r="G543" s="92">
        <f t="shared" si="47"/>
        <v>1087989</v>
      </c>
      <c r="J543" s="129">
        <f t="shared" si="46"/>
        <v>1087989</v>
      </c>
    </row>
    <row r="544" spans="1:10" x14ac:dyDescent="0.25">
      <c r="A544" s="13" t="s">
        <v>973</v>
      </c>
      <c r="B544" s="14" t="s">
        <v>974</v>
      </c>
      <c r="C544" s="15" t="s">
        <v>690</v>
      </c>
      <c r="D544" s="91" t="s">
        <v>1820</v>
      </c>
      <c r="E544" s="118">
        <v>21</v>
      </c>
      <c r="F544" s="92">
        <v>12713</v>
      </c>
      <c r="G544" s="92">
        <f t="shared" si="47"/>
        <v>266973</v>
      </c>
      <c r="J544" s="129">
        <f t="shared" si="46"/>
        <v>266973</v>
      </c>
    </row>
    <row r="545" spans="1:10" x14ac:dyDescent="0.25">
      <c r="A545" s="13" t="s">
        <v>975</v>
      </c>
      <c r="B545" s="14" t="s">
        <v>896</v>
      </c>
      <c r="C545" s="15" t="s">
        <v>690</v>
      </c>
      <c r="D545" s="91" t="s">
        <v>840</v>
      </c>
      <c r="E545" s="118">
        <v>121</v>
      </c>
      <c r="F545" s="92">
        <v>51781</v>
      </c>
      <c r="G545" s="92">
        <f t="shared" si="47"/>
        <v>6265501</v>
      </c>
      <c r="J545" s="129">
        <f t="shared" si="46"/>
        <v>6265501</v>
      </c>
    </row>
    <row r="546" spans="1:10" x14ac:dyDescent="0.25">
      <c r="A546" s="13" t="s">
        <v>976</v>
      </c>
      <c r="B546" s="14" t="s">
        <v>898</v>
      </c>
      <c r="C546" s="15" t="s">
        <v>690</v>
      </c>
      <c r="D546" s="91" t="s">
        <v>1820</v>
      </c>
      <c r="E546" s="118">
        <v>38</v>
      </c>
      <c r="F546" s="92">
        <v>42475</v>
      </c>
      <c r="G546" s="92">
        <f t="shared" si="47"/>
        <v>1614050</v>
      </c>
      <c r="J546" s="129">
        <f t="shared" si="46"/>
        <v>1614050</v>
      </c>
    </row>
    <row r="547" spans="1:10" x14ac:dyDescent="0.25">
      <c r="A547" s="13" t="s">
        <v>977</v>
      </c>
      <c r="B547" s="14" t="s">
        <v>896</v>
      </c>
      <c r="C547" s="15" t="s">
        <v>693</v>
      </c>
      <c r="D547" s="91" t="s">
        <v>840</v>
      </c>
      <c r="E547" s="118">
        <v>243</v>
      </c>
      <c r="F547" s="92">
        <v>40333</v>
      </c>
      <c r="G547" s="92">
        <f t="shared" si="47"/>
        <v>9800919</v>
      </c>
      <c r="J547" s="129">
        <f t="shared" si="46"/>
        <v>9800919</v>
      </c>
    </row>
    <row r="548" spans="1:10" x14ac:dyDescent="0.25">
      <c r="A548" s="13" t="s">
        <v>978</v>
      </c>
      <c r="B548" s="14" t="s">
        <v>898</v>
      </c>
      <c r="C548" s="15" t="s">
        <v>693</v>
      </c>
      <c r="D548" s="91" t="s">
        <v>1820</v>
      </c>
      <c r="E548" s="118">
        <v>61</v>
      </c>
      <c r="F548" s="92">
        <v>29022</v>
      </c>
      <c r="G548" s="92">
        <f t="shared" si="47"/>
        <v>1770342</v>
      </c>
      <c r="J548" s="129">
        <f t="shared" si="46"/>
        <v>1770342</v>
      </c>
    </row>
    <row r="549" spans="1:10" x14ac:dyDescent="0.25">
      <c r="A549" s="13" t="s">
        <v>979</v>
      </c>
      <c r="B549" s="14" t="s">
        <v>980</v>
      </c>
      <c r="C549" s="15" t="s">
        <v>693</v>
      </c>
      <c r="D549" s="91" t="s">
        <v>1820</v>
      </c>
      <c r="E549" s="118">
        <v>132</v>
      </c>
      <c r="F549" s="92">
        <v>52081</v>
      </c>
      <c r="G549" s="92">
        <f t="shared" si="47"/>
        <v>6874692</v>
      </c>
      <c r="J549" s="129">
        <f t="shared" si="46"/>
        <v>6874692</v>
      </c>
    </row>
    <row r="550" spans="1:10" x14ac:dyDescent="0.25">
      <c r="A550" s="13" t="s">
        <v>981</v>
      </c>
      <c r="B550" s="14" t="s">
        <v>896</v>
      </c>
      <c r="C550" s="15" t="s">
        <v>682</v>
      </c>
      <c r="D550" s="91" t="s">
        <v>840</v>
      </c>
      <c r="E550" s="118">
        <v>210</v>
      </c>
      <c r="F550" s="92">
        <v>25814</v>
      </c>
      <c r="G550" s="92">
        <f t="shared" si="47"/>
        <v>5420940</v>
      </c>
      <c r="J550" s="129">
        <f t="shared" si="46"/>
        <v>5420940</v>
      </c>
    </row>
    <row r="551" spans="1:10" x14ac:dyDescent="0.25">
      <c r="A551" s="13" t="s">
        <v>982</v>
      </c>
      <c r="B551" s="14" t="s">
        <v>898</v>
      </c>
      <c r="C551" s="15" t="s">
        <v>682</v>
      </c>
      <c r="D551" s="91" t="s">
        <v>1820</v>
      </c>
      <c r="E551" s="118">
        <v>69</v>
      </c>
      <c r="F551" s="92">
        <v>11103</v>
      </c>
      <c r="G551" s="92">
        <f t="shared" si="47"/>
        <v>766107</v>
      </c>
      <c r="J551" s="129">
        <f t="shared" si="46"/>
        <v>766107</v>
      </c>
    </row>
    <row r="552" spans="1:10" x14ac:dyDescent="0.25">
      <c r="A552" s="13" t="s">
        <v>983</v>
      </c>
      <c r="B552" s="14" t="s">
        <v>980</v>
      </c>
      <c r="C552" s="15" t="s">
        <v>682</v>
      </c>
      <c r="D552" s="91" t="s">
        <v>1820</v>
      </c>
      <c r="E552" s="118">
        <v>172</v>
      </c>
      <c r="F552" s="92">
        <v>36293</v>
      </c>
      <c r="G552" s="92">
        <f t="shared" si="47"/>
        <v>6242396</v>
      </c>
      <c r="J552" s="129">
        <f t="shared" si="46"/>
        <v>6242396</v>
      </c>
    </row>
    <row r="553" spans="1:10" x14ac:dyDescent="0.25">
      <c r="A553" s="13" t="s">
        <v>984</v>
      </c>
      <c r="B553" s="14" t="s">
        <v>896</v>
      </c>
      <c r="C553" s="15" t="s">
        <v>908</v>
      </c>
      <c r="D553" s="91" t="s">
        <v>840</v>
      </c>
      <c r="E553" s="118">
        <v>275</v>
      </c>
      <c r="F553" s="92">
        <v>20723</v>
      </c>
      <c r="G553" s="92">
        <f t="shared" si="47"/>
        <v>5698825</v>
      </c>
      <c r="J553" s="129">
        <f t="shared" si="46"/>
        <v>5698825</v>
      </c>
    </row>
    <row r="554" spans="1:10" x14ac:dyDescent="0.25">
      <c r="A554" s="13" t="s">
        <v>985</v>
      </c>
      <c r="B554" s="14" t="s">
        <v>898</v>
      </c>
      <c r="C554" s="15" t="s">
        <v>908</v>
      </c>
      <c r="D554" s="91" t="s">
        <v>1820</v>
      </c>
      <c r="E554" s="118">
        <v>88</v>
      </c>
      <c r="F554" s="92">
        <v>6905</v>
      </c>
      <c r="G554" s="92">
        <f t="shared" si="47"/>
        <v>607640</v>
      </c>
      <c r="J554" s="129">
        <f t="shared" si="46"/>
        <v>607640</v>
      </c>
    </row>
    <row r="555" spans="1:10" x14ac:dyDescent="0.25">
      <c r="A555" s="13" t="s">
        <v>986</v>
      </c>
      <c r="B555" s="14" t="s">
        <v>980</v>
      </c>
      <c r="C555" s="15" t="s">
        <v>908</v>
      </c>
      <c r="D555" s="91" t="s">
        <v>1820</v>
      </c>
      <c r="E555" s="118">
        <v>161</v>
      </c>
      <c r="F555" s="92">
        <v>28399</v>
      </c>
      <c r="G555" s="92">
        <f t="shared" si="47"/>
        <v>4572239</v>
      </c>
      <c r="J555" s="129">
        <f t="shared" si="46"/>
        <v>4572239</v>
      </c>
    </row>
    <row r="556" spans="1:10" x14ac:dyDescent="0.25">
      <c r="A556" s="13" t="s">
        <v>987</v>
      </c>
      <c r="B556" s="14" t="s">
        <v>907</v>
      </c>
      <c r="C556" s="15" t="s">
        <v>988</v>
      </c>
      <c r="D556" s="91" t="s">
        <v>840</v>
      </c>
      <c r="E556" s="118">
        <v>102</v>
      </c>
      <c r="F556" s="92">
        <v>18428</v>
      </c>
      <c r="G556" s="92">
        <f t="shared" si="47"/>
        <v>1879656</v>
      </c>
      <c r="J556" s="129">
        <f t="shared" si="46"/>
        <v>1879656</v>
      </c>
    </row>
    <row r="557" spans="1:10" x14ac:dyDescent="0.25">
      <c r="A557" s="13" t="s">
        <v>989</v>
      </c>
      <c r="B557" s="14" t="s">
        <v>910</v>
      </c>
      <c r="C557" s="15" t="s">
        <v>988</v>
      </c>
      <c r="D557" s="91" t="s">
        <v>1820</v>
      </c>
      <c r="E557" s="118">
        <v>21</v>
      </c>
      <c r="F557" s="92">
        <v>5529</v>
      </c>
      <c r="G557" s="92">
        <f t="shared" si="47"/>
        <v>116109</v>
      </c>
      <c r="J557" s="129">
        <f t="shared" si="46"/>
        <v>116109</v>
      </c>
    </row>
    <row r="558" spans="1:10" x14ac:dyDescent="0.25">
      <c r="A558" s="13" t="s">
        <v>990</v>
      </c>
      <c r="B558" s="14" t="s">
        <v>907</v>
      </c>
      <c r="C558" s="15" t="s">
        <v>962</v>
      </c>
      <c r="D558" s="91" t="s">
        <v>840</v>
      </c>
      <c r="E558" s="118">
        <v>127</v>
      </c>
      <c r="F558" s="92">
        <v>15129</v>
      </c>
      <c r="G558" s="92">
        <f t="shared" si="47"/>
        <v>1921383</v>
      </c>
      <c r="J558" s="129">
        <f t="shared" si="46"/>
        <v>1921383</v>
      </c>
    </row>
    <row r="559" spans="1:10" x14ac:dyDescent="0.25">
      <c r="A559" s="13" t="s">
        <v>991</v>
      </c>
      <c r="B559" s="14" t="s">
        <v>910</v>
      </c>
      <c r="C559" s="15" t="s">
        <v>962</v>
      </c>
      <c r="D559" s="91" t="s">
        <v>1820</v>
      </c>
      <c r="E559" s="118">
        <v>100</v>
      </c>
      <c r="F559" s="92">
        <v>4676</v>
      </c>
      <c r="G559" s="92">
        <f t="shared" si="47"/>
        <v>467600</v>
      </c>
      <c r="J559" s="129">
        <f t="shared" si="46"/>
        <v>467600</v>
      </c>
    </row>
    <row r="560" spans="1:10" x14ac:dyDescent="0.25">
      <c r="A560" s="13" t="s">
        <v>992</v>
      </c>
      <c r="B560" s="14" t="s">
        <v>993</v>
      </c>
      <c r="C560" s="15" t="s">
        <v>994</v>
      </c>
      <c r="D560" s="91" t="s">
        <v>1820</v>
      </c>
      <c r="E560" s="118">
        <v>90</v>
      </c>
      <c r="F560" s="92">
        <v>39983</v>
      </c>
      <c r="G560" s="92">
        <f t="shared" si="47"/>
        <v>3598470</v>
      </c>
      <c r="J560" s="129">
        <f t="shared" si="46"/>
        <v>3598470</v>
      </c>
    </row>
    <row r="561" spans="1:10" x14ac:dyDescent="0.25">
      <c r="A561" s="13" t="s">
        <v>995</v>
      </c>
      <c r="B561" s="14" t="s">
        <v>993</v>
      </c>
      <c r="C561" s="15" t="s">
        <v>996</v>
      </c>
      <c r="D561" s="91" t="s">
        <v>1820</v>
      </c>
      <c r="E561" s="118">
        <v>31</v>
      </c>
      <c r="F561" s="92">
        <v>30715</v>
      </c>
      <c r="G561" s="92">
        <f t="shared" si="47"/>
        <v>952165</v>
      </c>
      <c r="J561" s="129">
        <f t="shared" si="46"/>
        <v>952165</v>
      </c>
    </row>
    <row r="562" spans="1:10" ht="24" x14ac:dyDescent="0.25">
      <c r="A562" s="13" t="s">
        <v>997</v>
      </c>
      <c r="B562" s="14" t="s">
        <v>998</v>
      </c>
      <c r="C562" s="15" t="s">
        <v>999</v>
      </c>
      <c r="D562" s="91" t="s">
        <v>1820</v>
      </c>
      <c r="E562" s="118">
        <v>22</v>
      </c>
      <c r="F562" s="92">
        <v>20562</v>
      </c>
      <c r="G562" s="92">
        <f t="shared" si="47"/>
        <v>452364</v>
      </c>
      <c r="J562" s="129">
        <f t="shared" si="46"/>
        <v>452364</v>
      </c>
    </row>
    <row r="563" spans="1:10" x14ac:dyDescent="0.25">
      <c r="A563" s="13" t="s">
        <v>1000</v>
      </c>
      <c r="B563" s="14" t="s">
        <v>993</v>
      </c>
      <c r="C563" s="15" t="s">
        <v>1001</v>
      </c>
      <c r="D563" s="91" t="s">
        <v>1820</v>
      </c>
      <c r="E563" s="118">
        <v>39</v>
      </c>
      <c r="F563" s="92">
        <v>23321</v>
      </c>
      <c r="G563" s="92">
        <f t="shared" si="47"/>
        <v>909519</v>
      </c>
      <c r="J563" s="129">
        <f t="shared" si="46"/>
        <v>909519</v>
      </c>
    </row>
    <row r="564" spans="1:10" x14ac:dyDescent="0.25">
      <c r="A564" s="13" t="s">
        <v>1002</v>
      </c>
      <c r="B564" s="14" t="s">
        <v>1003</v>
      </c>
      <c r="C564" s="15" t="s">
        <v>690</v>
      </c>
      <c r="D564" s="91" t="s">
        <v>1820</v>
      </c>
      <c r="E564" s="118">
        <v>2</v>
      </c>
      <c r="F564" s="92">
        <v>35725</v>
      </c>
      <c r="G564" s="92">
        <f t="shared" si="47"/>
        <v>71450</v>
      </c>
      <c r="J564" s="129">
        <f t="shared" si="46"/>
        <v>71450</v>
      </c>
    </row>
    <row r="565" spans="1:10" x14ac:dyDescent="0.25">
      <c r="A565" s="13" t="s">
        <v>1004</v>
      </c>
      <c r="B565" s="14" t="s">
        <v>1003</v>
      </c>
      <c r="C565" s="15" t="s">
        <v>665</v>
      </c>
      <c r="D565" s="91" t="s">
        <v>1820</v>
      </c>
      <c r="E565" s="118">
        <v>1</v>
      </c>
      <c r="F565" s="92">
        <v>18265</v>
      </c>
      <c r="G565" s="92">
        <f t="shared" si="47"/>
        <v>18265</v>
      </c>
      <c r="J565" s="129">
        <f t="shared" si="46"/>
        <v>18265</v>
      </c>
    </row>
    <row r="566" spans="1:10" x14ac:dyDescent="0.25">
      <c r="A566" s="13" t="s">
        <v>1005</v>
      </c>
      <c r="B566" s="14" t="s">
        <v>914</v>
      </c>
      <c r="C566" s="15" t="s">
        <v>690</v>
      </c>
      <c r="D566" s="91" t="s">
        <v>1820</v>
      </c>
      <c r="E566" s="118">
        <v>29</v>
      </c>
      <c r="F566" s="92">
        <v>31195</v>
      </c>
      <c r="G566" s="92">
        <f t="shared" si="47"/>
        <v>904655</v>
      </c>
      <c r="J566" s="129">
        <f t="shared" si="46"/>
        <v>904655</v>
      </c>
    </row>
    <row r="567" spans="1:10" x14ac:dyDescent="0.25">
      <c r="A567" s="13" t="s">
        <v>1006</v>
      </c>
      <c r="B567" s="14" t="s">
        <v>914</v>
      </c>
      <c r="C567" s="15" t="s">
        <v>693</v>
      </c>
      <c r="D567" s="91" t="s">
        <v>1820</v>
      </c>
      <c r="E567" s="118">
        <v>58</v>
      </c>
      <c r="F567" s="92">
        <v>24013</v>
      </c>
      <c r="G567" s="92">
        <f t="shared" si="47"/>
        <v>1392754</v>
      </c>
      <c r="J567" s="129">
        <f t="shared" si="46"/>
        <v>1392754</v>
      </c>
    </row>
    <row r="568" spans="1:10" x14ac:dyDescent="0.25">
      <c r="A568" s="13" t="s">
        <v>1007</v>
      </c>
      <c r="B568" s="14" t="s">
        <v>914</v>
      </c>
      <c r="C568" s="15" t="s">
        <v>682</v>
      </c>
      <c r="D568" s="91" t="s">
        <v>1820</v>
      </c>
      <c r="E568" s="118">
        <v>66</v>
      </c>
      <c r="F568" s="92">
        <v>16830</v>
      </c>
      <c r="G568" s="92">
        <f t="shared" si="47"/>
        <v>1110780</v>
      </c>
      <c r="J568" s="129">
        <f t="shared" si="46"/>
        <v>1110780</v>
      </c>
    </row>
    <row r="569" spans="1:10" x14ac:dyDescent="0.25">
      <c r="A569" s="13" t="s">
        <v>1008</v>
      </c>
      <c r="B569" s="14" t="s">
        <v>914</v>
      </c>
      <c r="C569" s="15" t="s">
        <v>908</v>
      </c>
      <c r="D569" s="91" t="s">
        <v>1820</v>
      </c>
      <c r="E569" s="118">
        <v>57</v>
      </c>
      <c r="F569" s="92">
        <v>13243</v>
      </c>
      <c r="G569" s="92">
        <f t="shared" si="47"/>
        <v>754851</v>
      </c>
      <c r="J569" s="129">
        <f t="shared" si="46"/>
        <v>754851</v>
      </c>
    </row>
    <row r="570" spans="1:10" x14ac:dyDescent="0.25">
      <c r="A570" s="13" t="s">
        <v>1009</v>
      </c>
      <c r="B570" s="14" t="s">
        <v>914</v>
      </c>
      <c r="C570" s="15" t="s">
        <v>988</v>
      </c>
      <c r="D570" s="91" t="s">
        <v>1820</v>
      </c>
      <c r="E570" s="118">
        <v>36</v>
      </c>
      <c r="F570" s="92">
        <v>10584</v>
      </c>
      <c r="G570" s="92">
        <f t="shared" si="47"/>
        <v>381024</v>
      </c>
      <c r="J570" s="129">
        <f t="shared" si="46"/>
        <v>381024</v>
      </c>
    </row>
    <row r="571" spans="1:10" x14ac:dyDescent="0.25">
      <c r="A571" s="13" t="s">
        <v>1010</v>
      </c>
      <c r="B571" s="14" t="s">
        <v>914</v>
      </c>
      <c r="C571" s="15" t="s">
        <v>665</v>
      </c>
      <c r="D571" s="91" t="s">
        <v>1820</v>
      </c>
      <c r="E571" s="118">
        <v>47</v>
      </c>
      <c r="F571" s="92">
        <v>8638</v>
      </c>
      <c r="G571" s="92">
        <f t="shared" si="47"/>
        <v>405986</v>
      </c>
      <c r="J571" s="129">
        <f t="shared" si="46"/>
        <v>405986</v>
      </c>
    </row>
    <row r="572" spans="1:10" x14ac:dyDescent="0.25">
      <c r="A572" s="13" t="s">
        <v>1011</v>
      </c>
      <c r="B572" s="14" t="s">
        <v>1012</v>
      </c>
      <c r="C572" s="15" t="s">
        <v>690</v>
      </c>
      <c r="D572" s="91" t="s">
        <v>1820</v>
      </c>
      <c r="E572" s="118">
        <v>1</v>
      </c>
      <c r="F572" s="92">
        <v>1262644</v>
      </c>
      <c r="G572" s="92">
        <f t="shared" si="47"/>
        <v>1262644</v>
      </c>
      <c r="J572" s="129">
        <f t="shared" si="46"/>
        <v>1262644</v>
      </c>
    </row>
    <row r="573" spans="1:10" x14ac:dyDescent="0.25">
      <c r="A573" s="13" t="s">
        <v>1013</v>
      </c>
      <c r="B573" s="14" t="s">
        <v>679</v>
      </c>
      <c r="C573" s="15" t="s">
        <v>690</v>
      </c>
      <c r="D573" s="91" t="s">
        <v>1820</v>
      </c>
      <c r="E573" s="118">
        <v>1</v>
      </c>
      <c r="F573" s="92">
        <v>722524</v>
      </c>
      <c r="G573" s="92">
        <f t="shared" si="47"/>
        <v>722524</v>
      </c>
      <c r="J573" s="129">
        <f t="shared" si="46"/>
        <v>722524</v>
      </c>
    </row>
    <row r="574" spans="1:10" x14ac:dyDescent="0.25">
      <c r="A574" s="13" t="s">
        <v>1014</v>
      </c>
      <c r="B574" s="14" t="s">
        <v>1015</v>
      </c>
      <c r="C574" s="15" t="s">
        <v>908</v>
      </c>
      <c r="D574" s="91" t="s">
        <v>1820</v>
      </c>
      <c r="E574" s="118">
        <v>3</v>
      </c>
      <c r="F574" s="92">
        <v>1848000</v>
      </c>
      <c r="G574" s="92">
        <f t="shared" si="47"/>
        <v>5544000</v>
      </c>
      <c r="J574" s="129">
        <f t="shared" si="46"/>
        <v>5544000</v>
      </c>
    </row>
    <row r="575" spans="1:10" x14ac:dyDescent="0.25">
      <c r="A575" s="13" t="s">
        <v>1016</v>
      </c>
      <c r="B575" s="14" t="s">
        <v>1017</v>
      </c>
      <c r="C575" s="15"/>
      <c r="D575" s="91" t="s">
        <v>1820</v>
      </c>
      <c r="E575" s="118">
        <v>204</v>
      </c>
      <c r="F575" s="92">
        <v>37643</v>
      </c>
      <c r="G575" s="92">
        <f t="shared" si="47"/>
        <v>7679172</v>
      </c>
      <c r="J575" s="129">
        <f t="shared" si="46"/>
        <v>7679172</v>
      </c>
    </row>
    <row r="576" spans="1:10" x14ac:dyDescent="0.25">
      <c r="A576" s="13" t="s">
        <v>1018</v>
      </c>
      <c r="B576" s="14" t="s">
        <v>1019</v>
      </c>
      <c r="C576" s="15"/>
      <c r="D576" s="91" t="s">
        <v>1820</v>
      </c>
      <c r="E576" s="118">
        <v>2</v>
      </c>
      <c r="F576" s="92">
        <v>37643</v>
      </c>
      <c r="G576" s="92">
        <f t="shared" si="47"/>
        <v>75286</v>
      </c>
      <c r="J576" s="129">
        <f t="shared" si="46"/>
        <v>75286</v>
      </c>
    </row>
    <row r="577" spans="1:10" x14ac:dyDescent="0.25">
      <c r="A577" s="13" t="s">
        <v>1020</v>
      </c>
      <c r="B577" s="14" t="s">
        <v>1021</v>
      </c>
      <c r="C577" s="15"/>
      <c r="D577" s="91" t="s">
        <v>1820</v>
      </c>
      <c r="E577" s="118">
        <v>204</v>
      </c>
      <c r="F577" s="92">
        <v>35800</v>
      </c>
      <c r="G577" s="92">
        <f t="shared" si="47"/>
        <v>7303200</v>
      </c>
      <c r="J577" s="129">
        <f t="shared" si="46"/>
        <v>7303200</v>
      </c>
    </row>
    <row r="578" spans="1:10" x14ac:dyDescent="0.25">
      <c r="A578" s="13" t="s">
        <v>1022</v>
      </c>
      <c r="B578" s="14" t="s">
        <v>1023</v>
      </c>
      <c r="C578" s="15"/>
      <c r="D578" s="91" t="s">
        <v>1820</v>
      </c>
      <c r="E578" s="118">
        <v>2</v>
      </c>
      <c r="F578" s="92">
        <v>35800</v>
      </c>
      <c r="G578" s="92">
        <f t="shared" si="47"/>
        <v>71600</v>
      </c>
      <c r="J578" s="129">
        <f t="shared" si="46"/>
        <v>71600</v>
      </c>
    </row>
    <row r="579" spans="1:10" x14ac:dyDescent="0.25">
      <c r="A579" s="13" t="s">
        <v>1024</v>
      </c>
      <c r="B579" s="14" t="s">
        <v>1025</v>
      </c>
      <c r="C579" s="15"/>
      <c r="D579" s="91" t="s">
        <v>1820</v>
      </c>
      <c r="E579" s="118">
        <v>206</v>
      </c>
      <c r="F579" s="92">
        <v>7811</v>
      </c>
      <c r="G579" s="92">
        <f t="shared" si="47"/>
        <v>1609066</v>
      </c>
      <c r="J579" s="129">
        <f t="shared" si="46"/>
        <v>1609066</v>
      </c>
    </row>
    <row r="580" spans="1:10" x14ac:dyDescent="0.25">
      <c r="A580" s="13" t="s">
        <v>1026</v>
      </c>
      <c r="B580" s="14" t="s">
        <v>1027</v>
      </c>
      <c r="C580" s="15"/>
      <c r="D580" s="91" t="s">
        <v>840</v>
      </c>
      <c r="E580" s="118">
        <v>1063</v>
      </c>
      <c r="F580" s="92">
        <v>6026</v>
      </c>
      <c r="G580" s="92">
        <f t="shared" si="47"/>
        <v>6405638</v>
      </c>
      <c r="J580" s="129">
        <f t="shared" si="46"/>
        <v>6405638</v>
      </c>
    </row>
    <row r="581" spans="1:10" x14ac:dyDescent="0.25">
      <c r="A581" s="13" t="s">
        <v>1028</v>
      </c>
      <c r="B581" s="14" t="s">
        <v>1029</v>
      </c>
      <c r="C581" s="15"/>
      <c r="D581" s="91" t="s">
        <v>1823</v>
      </c>
      <c r="E581" s="118">
        <v>1</v>
      </c>
      <c r="F581" s="92">
        <v>53383000</v>
      </c>
      <c r="G581" s="92">
        <f t="shared" si="47"/>
        <v>53383000</v>
      </c>
      <c r="J581" s="129">
        <f t="shared" si="46"/>
        <v>53383000</v>
      </c>
    </row>
    <row r="582" spans="1:10" x14ac:dyDescent="0.25">
      <c r="A582" s="13" t="s">
        <v>1031</v>
      </c>
      <c r="B582" s="14" t="s">
        <v>1032</v>
      </c>
      <c r="C582" s="15"/>
      <c r="D582" s="91" t="s">
        <v>1823</v>
      </c>
      <c r="E582" s="118">
        <v>1</v>
      </c>
      <c r="F582" s="92">
        <v>2200000</v>
      </c>
      <c r="G582" s="92">
        <f t="shared" si="47"/>
        <v>2200000</v>
      </c>
      <c r="J582" s="129">
        <f t="shared" si="46"/>
        <v>2200000</v>
      </c>
    </row>
    <row r="583" spans="1:10" x14ac:dyDescent="0.25">
      <c r="A583" s="27" t="s">
        <v>1033</v>
      </c>
      <c r="B583" s="28" t="s">
        <v>1034</v>
      </c>
      <c r="C583" s="45"/>
      <c r="D583" s="85"/>
      <c r="E583" s="116"/>
      <c r="F583" s="86"/>
      <c r="G583" s="87">
        <f>+G585+G644+G654+G673+G687+G696+G701+G705+G715+G762+G817</f>
        <v>284682099</v>
      </c>
      <c r="J583" s="129">
        <f t="shared" si="46"/>
        <v>0</v>
      </c>
    </row>
    <row r="584" spans="1:10" ht="24" x14ac:dyDescent="0.25">
      <c r="A584" s="13"/>
      <c r="B584" s="14" t="s">
        <v>1035</v>
      </c>
      <c r="C584" s="15"/>
      <c r="D584" s="91"/>
      <c r="E584" s="118"/>
      <c r="F584" s="92"/>
      <c r="G584" s="92"/>
      <c r="J584" s="129">
        <f t="shared" si="46"/>
        <v>0</v>
      </c>
    </row>
    <row r="585" spans="1:10" x14ac:dyDescent="0.25">
      <c r="A585" s="43" t="s">
        <v>1036</v>
      </c>
      <c r="B585" s="44" t="s">
        <v>1037</v>
      </c>
      <c r="C585" s="39"/>
      <c r="D585" s="88"/>
      <c r="E585" s="117"/>
      <c r="F585" s="89"/>
      <c r="G585" s="90">
        <f>SUM(G587:G643)</f>
        <v>40690962</v>
      </c>
      <c r="J585" s="129">
        <f t="shared" si="46"/>
        <v>0</v>
      </c>
    </row>
    <row r="586" spans="1:10" x14ac:dyDescent="0.25">
      <c r="A586" s="13"/>
      <c r="B586" s="14" t="s">
        <v>1038</v>
      </c>
      <c r="C586" s="15"/>
      <c r="D586" s="95"/>
      <c r="E586" s="120"/>
      <c r="F586" s="97"/>
      <c r="G586" s="97"/>
      <c r="J586" s="129">
        <f t="shared" ref="J586:J649" si="48">+F586*E586</f>
        <v>0</v>
      </c>
    </row>
    <row r="587" spans="1:10" ht="24" x14ac:dyDescent="0.25">
      <c r="A587" s="13"/>
      <c r="B587" s="14" t="s">
        <v>1039</v>
      </c>
      <c r="C587" s="15"/>
      <c r="D587" s="95"/>
      <c r="E587" s="120"/>
      <c r="F587" s="97"/>
      <c r="G587" s="97"/>
      <c r="J587" s="129">
        <f t="shared" si="48"/>
        <v>0</v>
      </c>
    </row>
    <row r="588" spans="1:10" ht="36" x14ac:dyDescent="0.25">
      <c r="A588" s="13"/>
      <c r="B588" s="14" t="s">
        <v>1040</v>
      </c>
      <c r="C588" s="15"/>
      <c r="D588" s="91"/>
      <c r="E588" s="118"/>
      <c r="F588" s="92"/>
      <c r="G588" s="92"/>
      <c r="J588" s="129">
        <f t="shared" si="48"/>
        <v>0</v>
      </c>
    </row>
    <row r="589" spans="1:10" ht="72" x14ac:dyDescent="0.25">
      <c r="A589" s="13"/>
      <c r="B589" s="14" t="s">
        <v>1041</v>
      </c>
      <c r="C589" s="15"/>
      <c r="D589" s="91"/>
      <c r="E589" s="118"/>
      <c r="F589" s="92"/>
      <c r="G589" s="92"/>
      <c r="J589" s="129">
        <f t="shared" si="48"/>
        <v>0</v>
      </c>
    </row>
    <row r="590" spans="1:10" ht="108" x14ac:dyDescent="0.25">
      <c r="A590" s="13"/>
      <c r="B590" s="14" t="s">
        <v>1042</v>
      </c>
      <c r="C590" s="15"/>
      <c r="D590" s="91"/>
      <c r="E590" s="118"/>
      <c r="F590" s="92"/>
      <c r="G590" s="92"/>
      <c r="J590" s="129">
        <f t="shared" si="48"/>
        <v>0</v>
      </c>
    </row>
    <row r="591" spans="1:10" ht="72" x14ac:dyDescent="0.25">
      <c r="A591" s="13"/>
      <c r="B591" s="14" t="s">
        <v>1043</v>
      </c>
      <c r="C591" s="15"/>
      <c r="D591" s="91"/>
      <c r="E591" s="118"/>
      <c r="F591" s="92"/>
      <c r="G591" s="92"/>
      <c r="J591" s="129">
        <f t="shared" si="48"/>
        <v>0</v>
      </c>
    </row>
    <row r="592" spans="1:10" ht="60" x14ac:dyDescent="0.25">
      <c r="A592" s="13"/>
      <c r="B592" s="14" t="s">
        <v>1044</v>
      </c>
      <c r="C592" s="15"/>
      <c r="D592" s="91"/>
      <c r="E592" s="118"/>
      <c r="F592" s="92"/>
      <c r="G592" s="92"/>
      <c r="J592" s="129">
        <f t="shared" si="48"/>
        <v>0</v>
      </c>
    </row>
    <row r="593" spans="1:10" ht="24" x14ac:dyDescent="0.25">
      <c r="A593" s="13" t="s">
        <v>1045</v>
      </c>
      <c r="B593" s="14" t="s">
        <v>1046</v>
      </c>
      <c r="C593" s="15"/>
      <c r="D593" s="91" t="s">
        <v>1824</v>
      </c>
      <c r="E593" s="118">
        <v>23</v>
      </c>
      <c r="F593" s="92">
        <v>47676</v>
      </c>
      <c r="G593" s="92">
        <f t="shared" ref="G593:G643" si="49">+F593*E593</f>
        <v>1096548</v>
      </c>
      <c r="J593" s="129">
        <f t="shared" si="48"/>
        <v>1096548</v>
      </c>
    </row>
    <row r="594" spans="1:10" ht="36" x14ac:dyDescent="0.25">
      <c r="A594" s="13" t="s">
        <v>1048</v>
      </c>
      <c r="B594" s="14" t="s">
        <v>1049</v>
      </c>
      <c r="C594" s="15"/>
      <c r="D594" s="91" t="s">
        <v>1824</v>
      </c>
      <c r="E594" s="118">
        <v>6</v>
      </c>
      <c r="F594" s="92">
        <v>47676</v>
      </c>
      <c r="G594" s="92">
        <f t="shared" si="49"/>
        <v>286056</v>
      </c>
      <c r="J594" s="129">
        <f t="shared" si="48"/>
        <v>286056</v>
      </c>
    </row>
    <row r="595" spans="1:10" x14ac:dyDescent="0.25">
      <c r="A595" s="13" t="s">
        <v>1050</v>
      </c>
      <c r="B595" s="14" t="s">
        <v>1051</v>
      </c>
      <c r="C595" s="15"/>
      <c r="D595" s="91" t="s">
        <v>1824</v>
      </c>
      <c r="E595" s="118">
        <v>15</v>
      </c>
      <c r="F595" s="92">
        <v>49669</v>
      </c>
      <c r="G595" s="92">
        <f t="shared" si="49"/>
        <v>745035</v>
      </c>
      <c r="J595" s="129">
        <f t="shared" si="48"/>
        <v>745035</v>
      </c>
    </row>
    <row r="596" spans="1:10" x14ac:dyDescent="0.25">
      <c r="A596" s="13" t="s">
        <v>1052</v>
      </c>
      <c r="B596" s="14" t="s">
        <v>1053</v>
      </c>
      <c r="C596" s="15"/>
      <c r="D596" s="91" t="s">
        <v>1824</v>
      </c>
      <c r="E596" s="118">
        <v>50</v>
      </c>
      <c r="F596" s="92">
        <v>49669</v>
      </c>
      <c r="G596" s="92">
        <f t="shared" si="49"/>
        <v>2483450</v>
      </c>
      <c r="J596" s="129">
        <f t="shared" si="48"/>
        <v>2483450</v>
      </c>
    </row>
    <row r="597" spans="1:10" x14ac:dyDescent="0.25">
      <c r="A597" s="13" t="s">
        <v>1054</v>
      </c>
      <c r="B597" s="14" t="s">
        <v>1055</v>
      </c>
      <c r="C597" s="15"/>
      <c r="D597" s="91" t="s">
        <v>1824</v>
      </c>
      <c r="E597" s="118">
        <v>32</v>
      </c>
      <c r="F597" s="92">
        <v>49669</v>
      </c>
      <c r="G597" s="92">
        <f t="shared" si="49"/>
        <v>1589408</v>
      </c>
      <c r="J597" s="129">
        <f t="shared" si="48"/>
        <v>1589408</v>
      </c>
    </row>
    <row r="598" spans="1:10" x14ac:dyDescent="0.25">
      <c r="A598" s="13" t="s">
        <v>1056</v>
      </c>
      <c r="B598" s="14" t="s">
        <v>1057</v>
      </c>
      <c r="C598" s="15"/>
      <c r="D598" s="91" t="s">
        <v>1824</v>
      </c>
      <c r="E598" s="118">
        <v>7</v>
      </c>
      <c r="F598" s="92">
        <v>49669</v>
      </c>
      <c r="G598" s="92">
        <f t="shared" si="49"/>
        <v>347683</v>
      </c>
      <c r="J598" s="129">
        <f t="shared" si="48"/>
        <v>347683</v>
      </c>
    </row>
    <row r="599" spans="1:10" x14ac:dyDescent="0.25">
      <c r="A599" s="13" t="s">
        <v>1058</v>
      </c>
      <c r="B599" s="14" t="s">
        <v>1059</v>
      </c>
      <c r="C599" s="15"/>
      <c r="D599" s="91" t="s">
        <v>1824</v>
      </c>
      <c r="E599" s="118">
        <v>15</v>
      </c>
      <c r="F599" s="92">
        <v>49669</v>
      </c>
      <c r="G599" s="92">
        <f t="shared" si="49"/>
        <v>745035</v>
      </c>
      <c r="J599" s="129">
        <f t="shared" si="48"/>
        <v>745035</v>
      </c>
    </row>
    <row r="600" spans="1:10" ht="24" x14ac:dyDescent="0.25">
      <c r="A600" s="13" t="s">
        <v>1060</v>
      </c>
      <c r="B600" s="14" t="s">
        <v>1061</v>
      </c>
      <c r="C600" s="15"/>
      <c r="D600" s="91" t="s">
        <v>1824</v>
      </c>
      <c r="E600" s="118">
        <v>6</v>
      </c>
      <c r="F600" s="92">
        <v>49669</v>
      </c>
      <c r="G600" s="92">
        <f t="shared" si="49"/>
        <v>298014</v>
      </c>
      <c r="J600" s="129">
        <f t="shared" si="48"/>
        <v>298014</v>
      </c>
    </row>
    <row r="601" spans="1:10" ht="24" x14ac:dyDescent="0.25">
      <c r="A601" s="13" t="s">
        <v>1062</v>
      </c>
      <c r="B601" s="14" t="s">
        <v>1063</v>
      </c>
      <c r="C601" s="15"/>
      <c r="D601" s="91" t="s">
        <v>1824</v>
      </c>
      <c r="E601" s="118">
        <v>16</v>
      </c>
      <c r="F601" s="92">
        <v>49669</v>
      </c>
      <c r="G601" s="92">
        <f t="shared" si="49"/>
        <v>794704</v>
      </c>
      <c r="J601" s="129">
        <f t="shared" si="48"/>
        <v>794704</v>
      </c>
    </row>
    <row r="602" spans="1:10" ht="24" x14ac:dyDescent="0.25">
      <c r="A602" s="13" t="s">
        <v>1064</v>
      </c>
      <c r="B602" s="42" t="s">
        <v>1065</v>
      </c>
      <c r="C602" s="15"/>
      <c r="D602" s="91" t="s">
        <v>1824</v>
      </c>
      <c r="E602" s="118">
        <v>54</v>
      </c>
      <c r="F602" s="92">
        <v>49669</v>
      </c>
      <c r="G602" s="92">
        <f t="shared" si="49"/>
        <v>2682126</v>
      </c>
      <c r="J602" s="129">
        <f t="shared" si="48"/>
        <v>2682126</v>
      </c>
    </row>
    <row r="603" spans="1:10" ht="24" x14ac:dyDescent="0.25">
      <c r="A603" s="13" t="s">
        <v>1066</v>
      </c>
      <c r="B603" s="42" t="s">
        <v>1067</v>
      </c>
      <c r="C603" s="15"/>
      <c r="D603" s="91" t="s">
        <v>1824</v>
      </c>
      <c r="E603" s="118">
        <v>10</v>
      </c>
      <c r="F603" s="92">
        <v>49669</v>
      </c>
      <c r="G603" s="92">
        <f t="shared" si="49"/>
        <v>496690</v>
      </c>
      <c r="J603" s="129">
        <f t="shared" si="48"/>
        <v>496690</v>
      </c>
    </row>
    <row r="604" spans="1:10" ht="24" x14ac:dyDescent="0.25">
      <c r="A604" s="13" t="s">
        <v>1068</v>
      </c>
      <c r="B604" s="14" t="s">
        <v>1069</v>
      </c>
      <c r="C604" s="15"/>
      <c r="D604" s="91" t="s">
        <v>1824</v>
      </c>
      <c r="E604" s="118">
        <v>8</v>
      </c>
      <c r="F604" s="92">
        <v>49669</v>
      </c>
      <c r="G604" s="92">
        <f t="shared" si="49"/>
        <v>397352</v>
      </c>
      <c r="J604" s="129">
        <f t="shared" si="48"/>
        <v>397352</v>
      </c>
    </row>
    <row r="605" spans="1:10" ht="24" x14ac:dyDescent="0.25">
      <c r="A605" s="13" t="s">
        <v>1070</v>
      </c>
      <c r="B605" s="14" t="s">
        <v>1071</v>
      </c>
      <c r="C605" s="15"/>
      <c r="D605" s="91" t="s">
        <v>1824</v>
      </c>
      <c r="E605" s="118">
        <v>16</v>
      </c>
      <c r="F605" s="92">
        <v>49669</v>
      </c>
      <c r="G605" s="92">
        <f t="shared" si="49"/>
        <v>794704</v>
      </c>
      <c r="J605" s="129">
        <f t="shared" si="48"/>
        <v>794704</v>
      </c>
    </row>
    <row r="606" spans="1:10" ht="24" x14ac:dyDescent="0.25">
      <c r="A606" s="13" t="s">
        <v>1072</v>
      </c>
      <c r="B606" s="14" t="s">
        <v>1073</v>
      </c>
      <c r="C606" s="15"/>
      <c r="D606" s="91" t="s">
        <v>1824</v>
      </c>
      <c r="E606" s="118">
        <v>24</v>
      </c>
      <c r="F606" s="92">
        <v>49669</v>
      </c>
      <c r="G606" s="92">
        <f t="shared" si="49"/>
        <v>1192056</v>
      </c>
      <c r="J606" s="129">
        <f t="shared" si="48"/>
        <v>1192056</v>
      </c>
    </row>
    <row r="607" spans="1:10" ht="24" x14ac:dyDescent="0.25">
      <c r="A607" s="13" t="s">
        <v>1074</v>
      </c>
      <c r="B607" s="14" t="s">
        <v>1071</v>
      </c>
      <c r="C607" s="15"/>
      <c r="D607" s="91" t="s">
        <v>1824</v>
      </c>
      <c r="E607" s="118">
        <v>12</v>
      </c>
      <c r="F607" s="92">
        <v>49669</v>
      </c>
      <c r="G607" s="92">
        <f t="shared" si="49"/>
        <v>596028</v>
      </c>
      <c r="J607" s="129">
        <f t="shared" si="48"/>
        <v>596028</v>
      </c>
    </row>
    <row r="608" spans="1:10" ht="24" x14ac:dyDescent="0.25">
      <c r="A608" s="13" t="s">
        <v>1075</v>
      </c>
      <c r="B608" s="14" t="s">
        <v>1076</v>
      </c>
      <c r="C608" s="15"/>
      <c r="D608" s="91" t="s">
        <v>1824</v>
      </c>
      <c r="E608" s="118">
        <v>10</v>
      </c>
      <c r="F608" s="92">
        <v>49669</v>
      </c>
      <c r="G608" s="92">
        <f t="shared" si="49"/>
        <v>496690</v>
      </c>
      <c r="J608" s="129">
        <f t="shared" si="48"/>
        <v>496690</v>
      </c>
    </row>
    <row r="609" spans="1:10" ht="24" x14ac:dyDescent="0.25">
      <c r="A609" s="13" t="s">
        <v>1077</v>
      </c>
      <c r="B609" s="14" t="s">
        <v>1078</v>
      </c>
      <c r="C609" s="15"/>
      <c r="D609" s="91" t="s">
        <v>1824</v>
      </c>
      <c r="E609" s="118">
        <v>12</v>
      </c>
      <c r="F609" s="92">
        <v>49669</v>
      </c>
      <c r="G609" s="92">
        <f t="shared" si="49"/>
        <v>596028</v>
      </c>
      <c r="J609" s="129">
        <f t="shared" si="48"/>
        <v>596028</v>
      </c>
    </row>
    <row r="610" spans="1:10" ht="24" x14ac:dyDescent="0.25">
      <c r="A610" s="13" t="s">
        <v>1079</v>
      </c>
      <c r="B610" s="14" t="s">
        <v>1080</v>
      </c>
      <c r="C610" s="15"/>
      <c r="D610" s="91" t="s">
        <v>1824</v>
      </c>
      <c r="E610" s="118">
        <v>6</v>
      </c>
      <c r="F610" s="92">
        <v>49669</v>
      </c>
      <c r="G610" s="92">
        <f t="shared" si="49"/>
        <v>298014</v>
      </c>
      <c r="J610" s="129">
        <f t="shared" si="48"/>
        <v>298014</v>
      </c>
    </row>
    <row r="611" spans="1:10" ht="24" x14ac:dyDescent="0.25">
      <c r="A611" s="13" t="s">
        <v>1081</v>
      </c>
      <c r="B611" s="14" t="s">
        <v>1082</v>
      </c>
      <c r="C611" s="15"/>
      <c r="D611" s="91" t="s">
        <v>1824</v>
      </c>
      <c r="E611" s="118">
        <v>6</v>
      </c>
      <c r="F611" s="92">
        <v>49669</v>
      </c>
      <c r="G611" s="92">
        <f t="shared" si="49"/>
        <v>298014</v>
      </c>
      <c r="J611" s="129">
        <f t="shared" si="48"/>
        <v>298014</v>
      </c>
    </row>
    <row r="612" spans="1:10" ht="24" x14ac:dyDescent="0.25">
      <c r="A612" s="13" t="s">
        <v>1083</v>
      </c>
      <c r="B612" s="14" t="s">
        <v>1084</v>
      </c>
      <c r="C612" s="15"/>
      <c r="D612" s="91" t="s">
        <v>1824</v>
      </c>
      <c r="E612" s="118">
        <v>16</v>
      </c>
      <c r="F612" s="92">
        <v>49669</v>
      </c>
      <c r="G612" s="92">
        <f t="shared" si="49"/>
        <v>794704</v>
      </c>
      <c r="J612" s="129">
        <f t="shared" si="48"/>
        <v>794704</v>
      </c>
    </row>
    <row r="613" spans="1:10" x14ac:dyDescent="0.25">
      <c r="A613" s="13" t="s">
        <v>1085</v>
      </c>
      <c r="B613" s="14" t="s">
        <v>1086</v>
      </c>
      <c r="C613" s="15"/>
      <c r="D613" s="91" t="s">
        <v>1824</v>
      </c>
      <c r="E613" s="118">
        <v>6</v>
      </c>
      <c r="F613" s="92">
        <v>49669</v>
      </c>
      <c r="G613" s="92">
        <f t="shared" si="49"/>
        <v>298014</v>
      </c>
      <c r="J613" s="129">
        <f t="shared" si="48"/>
        <v>298014</v>
      </c>
    </row>
    <row r="614" spans="1:10" x14ac:dyDescent="0.25">
      <c r="A614" s="13" t="s">
        <v>1087</v>
      </c>
      <c r="B614" s="14" t="s">
        <v>1088</v>
      </c>
      <c r="C614" s="15"/>
      <c r="D614" s="91" t="s">
        <v>1824</v>
      </c>
      <c r="E614" s="118">
        <v>14</v>
      </c>
      <c r="F614" s="92">
        <v>49669</v>
      </c>
      <c r="G614" s="92">
        <f t="shared" si="49"/>
        <v>695366</v>
      </c>
      <c r="J614" s="129">
        <f t="shared" si="48"/>
        <v>695366</v>
      </c>
    </row>
    <row r="615" spans="1:10" x14ac:dyDescent="0.25">
      <c r="A615" s="13" t="s">
        <v>1089</v>
      </c>
      <c r="B615" s="14" t="s">
        <v>1090</v>
      </c>
      <c r="C615" s="15"/>
      <c r="D615" s="91" t="s">
        <v>1824</v>
      </c>
      <c r="E615" s="118">
        <v>167</v>
      </c>
      <c r="F615" s="92">
        <v>49669</v>
      </c>
      <c r="G615" s="92">
        <f t="shared" si="49"/>
        <v>8294723</v>
      </c>
      <c r="J615" s="129">
        <f t="shared" si="48"/>
        <v>8294723</v>
      </c>
    </row>
    <row r="616" spans="1:10" ht="24" x14ac:dyDescent="0.25">
      <c r="A616" s="13" t="s">
        <v>1091</v>
      </c>
      <c r="B616" s="14" t="s">
        <v>1092</v>
      </c>
      <c r="C616" s="15"/>
      <c r="D616" s="91" t="s">
        <v>1824</v>
      </c>
      <c r="E616" s="118">
        <v>18</v>
      </c>
      <c r="F616" s="92">
        <v>49669</v>
      </c>
      <c r="G616" s="92">
        <f t="shared" si="49"/>
        <v>894042</v>
      </c>
      <c r="J616" s="129">
        <f t="shared" si="48"/>
        <v>894042</v>
      </c>
    </row>
    <row r="617" spans="1:10" ht="24" x14ac:dyDescent="0.25">
      <c r="A617" s="13" t="s">
        <v>1093</v>
      </c>
      <c r="B617" s="14" t="s">
        <v>1094</v>
      </c>
      <c r="C617" s="15"/>
      <c r="D617" s="91" t="s">
        <v>1824</v>
      </c>
      <c r="E617" s="118">
        <v>1</v>
      </c>
      <c r="F617" s="92">
        <v>49669</v>
      </c>
      <c r="G617" s="92">
        <f t="shared" si="49"/>
        <v>49669</v>
      </c>
      <c r="J617" s="129">
        <f t="shared" si="48"/>
        <v>49669</v>
      </c>
    </row>
    <row r="618" spans="1:10" ht="24" x14ac:dyDescent="0.25">
      <c r="A618" s="13" t="s">
        <v>1095</v>
      </c>
      <c r="B618" s="14" t="s">
        <v>1096</v>
      </c>
      <c r="C618" s="15"/>
      <c r="D618" s="91" t="s">
        <v>1824</v>
      </c>
      <c r="E618" s="118">
        <v>4</v>
      </c>
      <c r="F618" s="92">
        <v>49669</v>
      </c>
      <c r="G618" s="92">
        <f t="shared" si="49"/>
        <v>198676</v>
      </c>
      <c r="J618" s="129">
        <f t="shared" si="48"/>
        <v>198676</v>
      </c>
    </row>
    <row r="619" spans="1:10" ht="24" x14ac:dyDescent="0.25">
      <c r="A619" s="13" t="s">
        <v>1097</v>
      </c>
      <c r="B619" s="14" t="s">
        <v>1098</v>
      </c>
      <c r="C619" s="15"/>
      <c r="D619" s="91"/>
      <c r="E619" s="118"/>
      <c r="F619" s="92"/>
      <c r="G619" s="92">
        <f t="shared" si="49"/>
        <v>0</v>
      </c>
      <c r="J619" s="129">
        <f t="shared" si="48"/>
        <v>0</v>
      </c>
    </row>
    <row r="620" spans="1:10" ht="24" x14ac:dyDescent="0.25">
      <c r="A620" s="13" t="s">
        <v>1099</v>
      </c>
      <c r="B620" s="14" t="s">
        <v>1100</v>
      </c>
      <c r="C620" s="15"/>
      <c r="D620" s="91" t="s">
        <v>1824</v>
      </c>
      <c r="E620" s="118">
        <v>5</v>
      </c>
      <c r="F620" s="92">
        <v>49669</v>
      </c>
      <c r="G620" s="92">
        <f t="shared" si="49"/>
        <v>248345</v>
      </c>
      <c r="J620" s="129">
        <f t="shared" si="48"/>
        <v>248345</v>
      </c>
    </row>
    <row r="621" spans="1:10" ht="24" x14ac:dyDescent="0.25">
      <c r="A621" s="13" t="s">
        <v>1101</v>
      </c>
      <c r="B621" s="14" t="s">
        <v>1102</v>
      </c>
      <c r="C621" s="15"/>
      <c r="D621" s="91" t="s">
        <v>1824</v>
      </c>
      <c r="E621" s="118">
        <v>4</v>
      </c>
      <c r="F621" s="92">
        <v>49669</v>
      </c>
      <c r="G621" s="92">
        <f t="shared" si="49"/>
        <v>198676</v>
      </c>
      <c r="J621" s="129">
        <f t="shared" si="48"/>
        <v>198676</v>
      </c>
    </row>
    <row r="622" spans="1:10" ht="24" x14ac:dyDescent="0.25">
      <c r="A622" s="13" t="s">
        <v>1103</v>
      </c>
      <c r="B622" s="14" t="s">
        <v>1104</v>
      </c>
      <c r="C622" s="15"/>
      <c r="D622" s="91" t="s">
        <v>1824</v>
      </c>
      <c r="E622" s="118">
        <v>1</v>
      </c>
      <c r="F622" s="92">
        <v>49669</v>
      </c>
      <c r="G622" s="92">
        <f t="shared" si="49"/>
        <v>49669</v>
      </c>
      <c r="J622" s="129">
        <f t="shared" si="48"/>
        <v>49669</v>
      </c>
    </row>
    <row r="623" spans="1:10" ht="24" x14ac:dyDescent="0.25">
      <c r="A623" s="13" t="s">
        <v>1105</v>
      </c>
      <c r="B623" s="14" t="s">
        <v>1106</v>
      </c>
      <c r="C623" s="15"/>
      <c r="D623" s="91" t="s">
        <v>1824</v>
      </c>
      <c r="E623" s="118">
        <v>12</v>
      </c>
      <c r="F623" s="92">
        <v>49669</v>
      </c>
      <c r="G623" s="92">
        <f t="shared" si="49"/>
        <v>596028</v>
      </c>
      <c r="J623" s="129">
        <f t="shared" si="48"/>
        <v>596028</v>
      </c>
    </row>
    <row r="624" spans="1:10" ht="24" x14ac:dyDescent="0.25">
      <c r="A624" s="13" t="s">
        <v>1107</v>
      </c>
      <c r="B624" s="14" t="s">
        <v>1108</v>
      </c>
      <c r="C624" s="15"/>
      <c r="D624" s="91" t="s">
        <v>1824</v>
      </c>
      <c r="E624" s="118">
        <v>6</v>
      </c>
      <c r="F624" s="92">
        <v>49669</v>
      </c>
      <c r="G624" s="92">
        <f t="shared" si="49"/>
        <v>298014</v>
      </c>
      <c r="J624" s="129">
        <f t="shared" si="48"/>
        <v>298014</v>
      </c>
    </row>
    <row r="625" spans="1:10" ht="24" x14ac:dyDescent="0.25">
      <c r="A625" s="13" t="s">
        <v>1109</v>
      </c>
      <c r="B625" s="14" t="s">
        <v>1110</v>
      </c>
      <c r="C625" s="15"/>
      <c r="D625" s="91" t="s">
        <v>1824</v>
      </c>
      <c r="E625" s="118">
        <v>3</v>
      </c>
      <c r="F625" s="92">
        <v>49669</v>
      </c>
      <c r="G625" s="92">
        <f t="shared" si="49"/>
        <v>149007</v>
      </c>
      <c r="J625" s="129">
        <f t="shared" si="48"/>
        <v>149007</v>
      </c>
    </row>
    <row r="626" spans="1:10" ht="24" x14ac:dyDescent="0.25">
      <c r="A626" s="13" t="s">
        <v>1111</v>
      </c>
      <c r="B626" s="14" t="s">
        <v>1112</v>
      </c>
      <c r="C626" s="15"/>
      <c r="D626" s="91" t="s">
        <v>1824</v>
      </c>
      <c r="E626" s="118">
        <v>139</v>
      </c>
      <c r="F626" s="92">
        <v>54200</v>
      </c>
      <c r="G626" s="92">
        <f t="shared" si="49"/>
        <v>7533800</v>
      </c>
      <c r="J626" s="129">
        <f t="shared" si="48"/>
        <v>7533800</v>
      </c>
    </row>
    <row r="627" spans="1:10" ht="24" x14ac:dyDescent="0.25">
      <c r="A627" s="13" t="s">
        <v>1113</v>
      </c>
      <c r="B627" s="14" t="s">
        <v>1114</v>
      </c>
      <c r="C627" s="15"/>
      <c r="D627" s="91" t="s">
        <v>1824</v>
      </c>
      <c r="E627" s="118">
        <v>18</v>
      </c>
      <c r="F627" s="92">
        <v>54200</v>
      </c>
      <c r="G627" s="92">
        <f t="shared" si="49"/>
        <v>975600</v>
      </c>
      <c r="J627" s="129">
        <f t="shared" si="48"/>
        <v>975600</v>
      </c>
    </row>
    <row r="628" spans="1:10" ht="24" x14ac:dyDescent="0.25">
      <c r="A628" s="13" t="s">
        <v>1115</v>
      </c>
      <c r="B628" s="14" t="s">
        <v>1116</v>
      </c>
      <c r="C628" s="15"/>
      <c r="D628" s="91"/>
      <c r="E628" s="118"/>
      <c r="F628" s="92"/>
      <c r="G628" s="92">
        <f t="shared" si="49"/>
        <v>0</v>
      </c>
      <c r="J628" s="129">
        <f t="shared" si="48"/>
        <v>0</v>
      </c>
    </row>
    <row r="629" spans="1:10" ht="24" x14ac:dyDescent="0.25">
      <c r="A629" s="13" t="s">
        <v>1117</v>
      </c>
      <c r="B629" s="14" t="s">
        <v>1118</v>
      </c>
      <c r="C629" s="15"/>
      <c r="D629" s="91" t="s">
        <v>1824</v>
      </c>
      <c r="E629" s="118">
        <v>3</v>
      </c>
      <c r="F629" s="92">
        <v>54200</v>
      </c>
      <c r="G629" s="92">
        <f t="shared" si="49"/>
        <v>162600</v>
      </c>
      <c r="J629" s="129">
        <f t="shared" si="48"/>
        <v>162600</v>
      </c>
    </row>
    <row r="630" spans="1:10" ht="24" x14ac:dyDescent="0.25">
      <c r="A630" s="13" t="s">
        <v>1119</v>
      </c>
      <c r="B630" s="14" t="s">
        <v>1120</v>
      </c>
      <c r="C630" s="15"/>
      <c r="D630" s="91" t="s">
        <v>1824</v>
      </c>
      <c r="E630" s="118">
        <v>3</v>
      </c>
      <c r="F630" s="92">
        <v>54200</v>
      </c>
      <c r="G630" s="92">
        <f t="shared" si="49"/>
        <v>162600</v>
      </c>
      <c r="J630" s="129">
        <f t="shared" si="48"/>
        <v>162600</v>
      </c>
    </row>
    <row r="631" spans="1:10" ht="48" x14ac:dyDescent="0.25">
      <c r="A631" s="13" t="s">
        <v>1121</v>
      </c>
      <c r="B631" s="14" t="s">
        <v>1122</v>
      </c>
      <c r="C631" s="15"/>
      <c r="D631" s="91" t="s">
        <v>1824</v>
      </c>
      <c r="E631" s="118">
        <v>1</v>
      </c>
      <c r="F631" s="92">
        <v>57640</v>
      </c>
      <c r="G631" s="92">
        <f t="shared" si="49"/>
        <v>57640</v>
      </c>
      <c r="J631" s="129">
        <f t="shared" si="48"/>
        <v>57640</v>
      </c>
    </row>
    <row r="632" spans="1:10" ht="156" x14ac:dyDescent="0.25">
      <c r="A632" s="13" t="s">
        <v>1123</v>
      </c>
      <c r="B632" s="14" t="s">
        <v>1124</v>
      </c>
      <c r="C632" s="15"/>
      <c r="D632" s="91" t="s">
        <v>1824</v>
      </c>
      <c r="E632" s="118">
        <v>3</v>
      </c>
      <c r="F632" s="91">
        <v>112471</v>
      </c>
      <c r="G632" s="92">
        <f t="shared" si="49"/>
        <v>337413</v>
      </c>
      <c r="J632" s="129">
        <f t="shared" si="48"/>
        <v>337413</v>
      </c>
    </row>
    <row r="633" spans="1:10" ht="84" x14ac:dyDescent="0.25">
      <c r="A633" s="13" t="s">
        <v>1125</v>
      </c>
      <c r="B633" s="14" t="s">
        <v>1126</v>
      </c>
      <c r="C633" s="15"/>
      <c r="D633" s="91"/>
      <c r="E633" s="118"/>
      <c r="F633" s="92"/>
      <c r="G633" s="92">
        <f t="shared" si="49"/>
        <v>0</v>
      </c>
      <c r="J633" s="129">
        <f t="shared" si="48"/>
        <v>0</v>
      </c>
    </row>
    <row r="634" spans="1:10" ht="24" x14ac:dyDescent="0.25">
      <c r="A634" s="13" t="s">
        <v>1127</v>
      </c>
      <c r="B634" s="14" t="s">
        <v>1128</v>
      </c>
      <c r="C634" s="15"/>
      <c r="D634" s="91" t="s">
        <v>1824</v>
      </c>
      <c r="E634" s="118">
        <v>6</v>
      </c>
      <c r="F634" s="92">
        <v>43833</v>
      </c>
      <c r="G634" s="92">
        <f t="shared" si="49"/>
        <v>262998</v>
      </c>
      <c r="J634" s="129">
        <f t="shared" si="48"/>
        <v>262998</v>
      </c>
    </row>
    <row r="635" spans="1:10" ht="24" x14ac:dyDescent="0.25">
      <c r="A635" s="13" t="s">
        <v>1129</v>
      </c>
      <c r="B635" s="14" t="s">
        <v>1130</v>
      </c>
      <c r="C635" s="15"/>
      <c r="D635" s="91" t="s">
        <v>1824</v>
      </c>
      <c r="E635" s="118">
        <v>6</v>
      </c>
      <c r="F635" s="92">
        <v>43833</v>
      </c>
      <c r="G635" s="92">
        <f t="shared" si="49"/>
        <v>262998</v>
      </c>
      <c r="J635" s="129">
        <f t="shared" si="48"/>
        <v>262998</v>
      </c>
    </row>
    <row r="636" spans="1:10" ht="24" x14ac:dyDescent="0.25">
      <c r="A636" s="13" t="s">
        <v>1131</v>
      </c>
      <c r="B636" s="14" t="s">
        <v>1132</v>
      </c>
      <c r="C636" s="15"/>
      <c r="D636" s="91" t="s">
        <v>1824</v>
      </c>
      <c r="E636" s="118">
        <v>6</v>
      </c>
      <c r="F636" s="92">
        <v>54200</v>
      </c>
      <c r="G636" s="92">
        <f t="shared" si="49"/>
        <v>325200</v>
      </c>
      <c r="J636" s="129">
        <f t="shared" si="48"/>
        <v>325200</v>
      </c>
    </row>
    <row r="637" spans="1:10" ht="24" x14ac:dyDescent="0.25">
      <c r="A637" s="13" t="s">
        <v>1133</v>
      </c>
      <c r="B637" s="14" t="s">
        <v>1134</v>
      </c>
      <c r="C637" s="15"/>
      <c r="D637" s="91" t="s">
        <v>1824</v>
      </c>
      <c r="E637" s="118">
        <v>11</v>
      </c>
      <c r="F637" s="92">
        <v>54200</v>
      </c>
      <c r="G637" s="92">
        <f t="shared" si="49"/>
        <v>596200</v>
      </c>
      <c r="J637" s="129">
        <f t="shared" si="48"/>
        <v>596200</v>
      </c>
    </row>
    <row r="638" spans="1:10" x14ac:dyDescent="0.25">
      <c r="A638" s="13" t="s">
        <v>1135</v>
      </c>
      <c r="B638" s="14" t="s">
        <v>1136</v>
      </c>
      <c r="C638" s="15"/>
      <c r="D638" s="91" t="s">
        <v>1824</v>
      </c>
      <c r="E638" s="118">
        <v>1</v>
      </c>
      <c r="F638" s="92">
        <v>54200</v>
      </c>
      <c r="G638" s="92">
        <f t="shared" si="49"/>
        <v>54200</v>
      </c>
      <c r="J638" s="129">
        <f t="shared" si="48"/>
        <v>54200</v>
      </c>
    </row>
    <row r="639" spans="1:10" ht="48" x14ac:dyDescent="0.25">
      <c r="A639" s="13" t="s">
        <v>1137</v>
      </c>
      <c r="B639" s="14" t="s">
        <v>1138</v>
      </c>
      <c r="C639" s="15"/>
      <c r="D639" s="91"/>
      <c r="E639" s="118"/>
      <c r="F639" s="92"/>
      <c r="G639" s="92">
        <f t="shared" si="49"/>
        <v>0</v>
      </c>
      <c r="J639" s="129">
        <f t="shared" si="48"/>
        <v>0</v>
      </c>
    </row>
    <row r="640" spans="1:10" ht="36" x14ac:dyDescent="0.25">
      <c r="A640" s="13" t="s">
        <v>1139</v>
      </c>
      <c r="B640" s="14" t="s">
        <v>1140</v>
      </c>
      <c r="C640" s="15"/>
      <c r="D640" s="91" t="s">
        <v>1824</v>
      </c>
      <c r="E640" s="118">
        <v>1</v>
      </c>
      <c r="F640" s="92">
        <v>196229</v>
      </c>
      <c r="G640" s="92">
        <f t="shared" si="49"/>
        <v>196229</v>
      </c>
      <c r="J640" s="129">
        <f t="shared" si="48"/>
        <v>196229</v>
      </c>
    </row>
    <row r="641" spans="1:10" ht="24" x14ac:dyDescent="0.25">
      <c r="A641" s="13" t="s">
        <v>1141</v>
      </c>
      <c r="B641" s="14" t="s">
        <v>1142</v>
      </c>
      <c r="C641" s="15"/>
      <c r="D641" s="91" t="s">
        <v>1824</v>
      </c>
      <c r="E641" s="118">
        <v>1</v>
      </c>
      <c r="F641" s="92">
        <v>166229</v>
      </c>
      <c r="G641" s="92">
        <f t="shared" si="49"/>
        <v>166229</v>
      </c>
      <c r="J641" s="129">
        <f t="shared" si="48"/>
        <v>166229</v>
      </c>
    </row>
    <row r="642" spans="1:10" ht="36" x14ac:dyDescent="0.25">
      <c r="A642" s="13" t="s">
        <v>1143</v>
      </c>
      <c r="B642" s="14" t="s">
        <v>1144</v>
      </c>
      <c r="C642" s="15"/>
      <c r="D642" s="91" t="s">
        <v>1824</v>
      </c>
      <c r="E642" s="118">
        <v>2</v>
      </c>
      <c r="F642" s="92">
        <v>186229</v>
      </c>
      <c r="G642" s="92">
        <f t="shared" si="49"/>
        <v>372458</v>
      </c>
      <c r="J642" s="129">
        <f t="shared" si="48"/>
        <v>372458</v>
      </c>
    </row>
    <row r="643" spans="1:10" ht="36" x14ac:dyDescent="0.25">
      <c r="A643" s="13" t="s">
        <v>1145</v>
      </c>
      <c r="B643" s="14" t="s">
        <v>1146</v>
      </c>
      <c r="C643" s="15"/>
      <c r="D643" s="91" t="s">
        <v>1824</v>
      </c>
      <c r="E643" s="118">
        <v>1</v>
      </c>
      <c r="F643" s="92">
        <v>226229</v>
      </c>
      <c r="G643" s="92">
        <f t="shared" si="49"/>
        <v>226229</v>
      </c>
      <c r="J643" s="129">
        <f t="shared" si="48"/>
        <v>226229</v>
      </c>
    </row>
    <row r="644" spans="1:10" x14ac:dyDescent="0.25">
      <c r="A644" s="43" t="s">
        <v>1147</v>
      </c>
      <c r="B644" s="44" t="s">
        <v>1148</v>
      </c>
      <c r="C644" s="39"/>
      <c r="D644" s="88"/>
      <c r="E644" s="117"/>
      <c r="F644" s="89"/>
      <c r="G644" s="90">
        <f>SUM(G646:G653)</f>
        <v>452681</v>
      </c>
      <c r="J644" s="129">
        <f t="shared" si="48"/>
        <v>0</v>
      </c>
    </row>
    <row r="645" spans="1:10" x14ac:dyDescent="0.25">
      <c r="A645" s="13" t="s">
        <v>1149</v>
      </c>
      <c r="B645" s="14" t="s">
        <v>1150</v>
      </c>
      <c r="C645" s="15"/>
      <c r="D645" s="91"/>
      <c r="E645" s="118"/>
      <c r="F645" s="92"/>
      <c r="G645" s="92"/>
      <c r="J645" s="129">
        <f t="shared" si="48"/>
        <v>0</v>
      </c>
    </row>
    <row r="646" spans="1:10" ht="72" x14ac:dyDescent="0.25">
      <c r="A646" s="13"/>
      <c r="B646" s="14" t="s">
        <v>1151</v>
      </c>
      <c r="C646" s="15"/>
      <c r="D646" s="91"/>
      <c r="E646" s="118"/>
      <c r="F646" s="92"/>
      <c r="G646" s="92"/>
      <c r="J646" s="129">
        <f t="shared" si="48"/>
        <v>0</v>
      </c>
    </row>
    <row r="647" spans="1:10" ht="84" x14ac:dyDescent="0.25">
      <c r="A647" s="13"/>
      <c r="B647" s="14" t="s">
        <v>1152</v>
      </c>
      <c r="C647" s="15"/>
      <c r="D647" s="91"/>
      <c r="E647" s="118"/>
      <c r="F647" s="92"/>
      <c r="G647" s="92"/>
      <c r="J647" s="129">
        <f t="shared" si="48"/>
        <v>0</v>
      </c>
    </row>
    <row r="648" spans="1:10" ht="24" x14ac:dyDescent="0.25">
      <c r="A648" s="13"/>
      <c r="B648" s="14" t="s">
        <v>1153</v>
      </c>
      <c r="C648" s="15"/>
      <c r="D648" s="91"/>
      <c r="E648" s="118"/>
      <c r="F648" s="92"/>
      <c r="G648" s="92"/>
      <c r="J648" s="129">
        <f t="shared" si="48"/>
        <v>0</v>
      </c>
    </row>
    <row r="649" spans="1:10" ht="24" x14ac:dyDescent="0.25">
      <c r="A649" s="13"/>
      <c r="B649" s="14" t="s">
        <v>1154</v>
      </c>
      <c r="C649" s="15"/>
      <c r="D649" s="91"/>
      <c r="E649" s="118"/>
      <c r="F649" s="92"/>
      <c r="G649" s="92"/>
      <c r="J649" s="129">
        <f t="shared" si="48"/>
        <v>0</v>
      </c>
    </row>
    <row r="650" spans="1:10" ht="108" x14ac:dyDescent="0.25">
      <c r="A650" s="13"/>
      <c r="B650" s="14" t="s">
        <v>1155</v>
      </c>
      <c r="C650" s="15"/>
      <c r="D650" s="91"/>
      <c r="E650" s="118"/>
      <c r="F650" s="92"/>
      <c r="G650" s="92"/>
      <c r="J650" s="129">
        <f t="shared" ref="J650:J713" si="50">+F650*E650</f>
        <v>0</v>
      </c>
    </row>
    <row r="651" spans="1:10" ht="48" x14ac:dyDescent="0.25">
      <c r="A651" s="13"/>
      <c r="B651" s="14" t="s">
        <v>1156</v>
      </c>
      <c r="C651" s="15"/>
      <c r="D651" s="91" t="s">
        <v>840</v>
      </c>
      <c r="E651" s="118">
        <v>8</v>
      </c>
      <c r="F651" s="92">
        <v>31639</v>
      </c>
      <c r="G651" s="92">
        <f t="shared" ref="G651:G653" si="51">+F651*E651</f>
        <v>253112</v>
      </c>
      <c r="J651" s="129">
        <f t="shared" si="50"/>
        <v>253112</v>
      </c>
    </row>
    <row r="652" spans="1:10" x14ac:dyDescent="0.25">
      <c r="A652" s="46" t="s">
        <v>1157</v>
      </c>
      <c r="B652" s="47" t="s">
        <v>1158</v>
      </c>
      <c r="C652" s="15"/>
      <c r="D652" s="95"/>
      <c r="E652" s="120"/>
      <c r="F652" s="97"/>
      <c r="G652" s="92">
        <f t="shared" si="51"/>
        <v>0</v>
      </c>
      <c r="J652" s="129">
        <f t="shared" si="50"/>
        <v>0</v>
      </c>
    </row>
    <row r="653" spans="1:10" ht="84" x14ac:dyDescent="0.25">
      <c r="A653" s="13"/>
      <c r="B653" s="14" t="s">
        <v>1159</v>
      </c>
      <c r="C653" s="15"/>
      <c r="D653" s="91" t="s">
        <v>1824</v>
      </c>
      <c r="E653" s="118">
        <v>3</v>
      </c>
      <c r="F653" s="92">
        <v>66523</v>
      </c>
      <c r="G653" s="92">
        <f t="shared" si="51"/>
        <v>199569</v>
      </c>
      <c r="J653" s="129">
        <f t="shared" si="50"/>
        <v>199569</v>
      </c>
    </row>
    <row r="654" spans="1:10" x14ac:dyDescent="0.25">
      <c r="A654" s="43" t="s">
        <v>1160</v>
      </c>
      <c r="B654" s="44" t="s">
        <v>1161</v>
      </c>
      <c r="C654" s="39"/>
      <c r="D654" s="88"/>
      <c r="E654" s="117"/>
      <c r="F654" s="88"/>
      <c r="G654" s="48">
        <f>SUM(G656:G672)</f>
        <v>42097010</v>
      </c>
      <c r="J654" s="129">
        <f t="shared" si="50"/>
        <v>0</v>
      </c>
    </row>
    <row r="655" spans="1:10" ht="48" x14ac:dyDescent="0.25">
      <c r="A655" s="13"/>
      <c r="B655" s="14" t="s">
        <v>1162</v>
      </c>
      <c r="C655" s="15"/>
      <c r="D655" s="91"/>
      <c r="E655" s="118"/>
      <c r="F655" s="92"/>
      <c r="G655" s="92"/>
      <c r="J655" s="129">
        <f t="shared" si="50"/>
        <v>0</v>
      </c>
    </row>
    <row r="656" spans="1:10" ht="48" x14ac:dyDescent="0.25">
      <c r="A656" s="13"/>
      <c r="B656" s="14" t="s">
        <v>1163</v>
      </c>
      <c r="C656" s="15"/>
      <c r="D656" s="91"/>
      <c r="E656" s="118"/>
      <c r="F656" s="92"/>
      <c r="G656" s="92"/>
      <c r="J656" s="129">
        <f t="shared" si="50"/>
        <v>0</v>
      </c>
    </row>
    <row r="657" spans="1:10" x14ac:dyDescent="0.25">
      <c r="A657" s="13"/>
      <c r="B657" s="14" t="s">
        <v>1164</v>
      </c>
      <c r="C657" s="15"/>
      <c r="D657" s="91"/>
      <c r="E657" s="118"/>
      <c r="F657" s="92"/>
      <c r="G657" s="92"/>
      <c r="J657" s="129">
        <f t="shared" si="50"/>
        <v>0</v>
      </c>
    </row>
    <row r="658" spans="1:10" x14ac:dyDescent="0.25">
      <c r="A658" s="13" t="s">
        <v>1165</v>
      </c>
      <c r="B658" s="14" t="s">
        <v>1166</v>
      </c>
      <c r="C658" s="15"/>
      <c r="D658" s="91"/>
      <c r="E658" s="118"/>
      <c r="F658" s="92"/>
      <c r="G658" s="92"/>
      <c r="J658" s="129">
        <f t="shared" si="50"/>
        <v>0</v>
      </c>
    </row>
    <row r="659" spans="1:10" ht="48" x14ac:dyDescent="0.25">
      <c r="A659" s="13"/>
      <c r="B659" s="14" t="s">
        <v>1167</v>
      </c>
      <c r="C659" s="15"/>
      <c r="D659" s="91"/>
      <c r="E659" s="118"/>
      <c r="F659" s="92"/>
      <c r="G659" s="92"/>
      <c r="J659" s="129">
        <f t="shared" si="50"/>
        <v>0</v>
      </c>
    </row>
    <row r="660" spans="1:10" x14ac:dyDescent="0.25">
      <c r="A660" s="13" t="s">
        <v>1168</v>
      </c>
      <c r="B660" s="14" t="s">
        <v>1169</v>
      </c>
      <c r="C660" s="15"/>
      <c r="D660" s="91" t="s">
        <v>1825</v>
      </c>
      <c r="E660" s="118">
        <v>207</v>
      </c>
      <c r="F660" s="92">
        <v>11497</v>
      </c>
      <c r="G660" s="92">
        <f t="shared" ref="G660:G672" si="52">+F660*E660</f>
        <v>2379879</v>
      </c>
      <c r="J660" s="129">
        <f t="shared" si="50"/>
        <v>2379879</v>
      </c>
    </row>
    <row r="661" spans="1:10" x14ac:dyDescent="0.25">
      <c r="A661" s="13" t="s">
        <v>1171</v>
      </c>
      <c r="B661" s="14" t="s">
        <v>1172</v>
      </c>
      <c r="C661" s="15"/>
      <c r="D661" s="91" t="s">
        <v>1825</v>
      </c>
      <c r="E661" s="118">
        <v>78</v>
      </c>
      <c r="F661" s="92">
        <v>13767</v>
      </c>
      <c r="G661" s="92">
        <f t="shared" si="52"/>
        <v>1073826</v>
      </c>
      <c r="J661" s="129">
        <f t="shared" si="50"/>
        <v>1073826</v>
      </c>
    </row>
    <row r="662" spans="1:10" x14ac:dyDescent="0.25">
      <c r="A662" s="13" t="s">
        <v>1173</v>
      </c>
      <c r="B662" s="14" t="s">
        <v>1174</v>
      </c>
      <c r="C662" s="15"/>
      <c r="D662" s="91" t="s">
        <v>1825</v>
      </c>
      <c r="E662" s="118">
        <v>253</v>
      </c>
      <c r="F662" s="92">
        <v>20580</v>
      </c>
      <c r="G662" s="92">
        <f t="shared" si="52"/>
        <v>5206740</v>
      </c>
      <c r="J662" s="129">
        <f t="shared" si="50"/>
        <v>5206740</v>
      </c>
    </row>
    <row r="663" spans="1:10" x14ac:dyDescent="0.25">
      <c r="A663" s="13" t="s">
        <v>1175</v>
      </c>
      <c r="B663" s="14" t="s">
        <v>1176</v>
      </c>
      <c r="C663" s="15"/>
      <c r="D663" s="91" t="s">
        <v>1825</v>
      </c>
      <c r="E663" s="118">
        <v>454</v>
      </c>
      <c r="F663" s="92">
        <v>20580</v>
      </c>
      <c r="G663" s="92">
        <f t="shared" si="52"/>
        <v>9343320</v>
      </c>
      <c r="J663" s="129">
        <f t="shared" si="50"/>
        <v>9343320</v>
      </c>
    </row>
    <row r="664" spans="1:10" x14ac:dyDescent="0.25">
      <c r="A664" s="13" t="s">
        <v>1177</v>
      </c>
      <c r="B664" s="14" t="s">
        <v>1178</v>
      </c>
      <c r="C664" s="15"/>
      <c r="D664" s="91" t="s">
        <v>1825</v>
      </c>
      <c r="E664" s="118">
        <v>106</v>
      </c>
      <c r="F664" s="92">
        <v>24453</v>
      </c>
      <c r="G664" s="92">
        <f t="shared" si="52"/>
        <v>2592018</v>
      </c>
      <c r="J664" s="129">
        <f t="shared" si="50"/>
        <v>2592018</v>
      </c>
    </row>
    <row r="665" spans="1:10" ht="24" x14ac:dyDescent="0.25">
      <c r="A665" s="13" t="s">
        <v>1179</v>
      </c>
      <c r="B665" s="14" t="s">
        <v>1180</v>
      </c>
      <c r="C665" s="15"/>
      <c r="D665" s="91"/>
      <c r="E665" s="118"/>
      <c r="F665" s="92"/>
      <c r="G665" s="92">
        <f t="shared" si="52"/>
        <v>0</v>
      </c>
      <c r="J665" s="129">
        <f t="shared" si="50"/>
        <v>0</v>
      </c>
    </row>
    <row r="666" spans="1:10" ht="36" x14ac:dyDescent="0.25">
      <c r="A666" s="13"/>
      <c r="B666" s="14" t="s">
        <v>1181</v>
      </c>
      <c r="C666" s="15"/>
      <c r="D666" s="91"/>
      <c r="E666" s="118"/>
      <c r="F666" s="92"/>
      <c r="G666" s="92">
        <f t="shared" si="52"/>
        <v>0</v>
      </c>
      <c r="J666" s="129">
        <f t="shared" si="50"/>
        <v>0</v>
      </c>
    </row>
    <row r="667" spans="1:10" ht="24" x14ac:dyDescent="0.25">
      <c r="A667" s="13"/>
      <c r="B667" s="14" t="s">
        <v>1182</v>
      </c>
      <c r="C667" s="15"/>
      <c r="D667" s="91"/>
      <c r="E667" s="118"/>
      <c r="F667" s="92"/>
      <c r="G667" s="92">
        <f t="shared" si="52"/>
        <v>0</v>
      </c>
      <c r="J667" s="129">
        <f t="shared" si="50"/>
        <v>0</v>
      </c>
    </row>
    <row r="668" spans="1:10" x14ac:dyDescent="0.25">
      <c r="A668" s="13" t="s">
        <v>1183</v>
      </c>
      <c r="B668" s="14" t="s">
        <v>1184</v>
      </c>
      <c r="C668" s="15"/>
      <c r="D668" s="91" t="s">
        <v>1825</v>
      </c>
      <c r="E668" s="118">
        <v>137</v>
      </c>
      <c r="F668" s="92">
        <v>23922</v>
      </c>
      <c r="G668" s="92">
        <f t="shared" si="52"/>
        <v>3277314</v>
      </c>
      <c r="J668" s="129">
        <f t="shared" si="50"/>
        <v>3277314</v>
      </c>
    </row>
    <row r="669" spans="1:10" x14ac:dyDescent="0.25">
      <c r="A669" s="13" t="s">
        <v>1185</v>
      </c>
      <c r="B669" s="14" t="s">
        <v>1186</v>
      </c>
      <c r="C669" s="15"/>
      <c r="D669" s="91" t="s">
        <v>1825</v>
      </c>
      <c r="E669" s="118">
        <v>74</v>
      </c>
      <c r="F669" s="92">
        <v>23328</v>
      </c>
      <c r="G669" s="92">
        <f t="shared" si="52"/>
        <v>1726272</v>
      </c>
      <c r="J669" s="129">
        <f t="shared" si="50"/>
        <v>1726272</v>
      </c>
    </row>
    <row r="670" spans="1:10" x14ac:dyDescent="0.25">
      <c r="A670" s="13" t="s">
        <v>1187</v>
      </c>
      <c r="B670" s="14" t="s">
        <v>1188</v>
      </c>
      <c r="C670" s="15"/>
      <c r="D670" s="91" t="s">
        <v>1825</v>
      </c>
      <c r="E670" s="118">
        <v>6</v>
      </c>
      <c r="F670" s="92">
        <v>37473</v>
      </c>
      <c r="G670" s="92">
        <f t="shared" si="52"/>
        <v>224838</v>
      </c>
      <c r="J670" s="129">
        <f t="shared" si="50"/>
        <v>224838</v>
      </c>
    </row>
    <row r="671" spans="1:10" x14ac:dyDescent="0.25">
      <c r="A671" s="13" t="s">
        <v>1189</v>
      </c>
      <c r="B671" s="14" t="s">
        <v>1190</v>
      </c>
      <c r="C671" s="15"/>
      <c r="D671" s="91" t="s">
        <v>1825</v>
      </c>
      <c r="E671" s="118">
        <v>80</v>
      </c>
      <c r="F671" s="92">
        <v>34990</v>
      </c>
      <c r="G671" s="92">
        <f t="shared" si="52"/>
        <v>2799200</v>
      </c>
      <c r="J671" s="129">
        <f t="shared" si="50"/>
        <v>2799200</v>
      </c>
    </row>
    <row r="672" spans="1:10" x14ac:dyDescent="0.25">
      <c r="A672" s="13" t="s">
        <v>1191</v>
      </c>
      <c r="B672" s="14" t="s">
        <v>1192</v>
      </c>
      <c r="C672" s="15"/>
      <c r="D672" s="91" t="s">
        <v>1825</v>
      </c>
      <c r="E672" s="118">
        <v>261</v>
      </c>
      <c r="F672" s="92">
        <v>51623</v>
      </c>
      <c r="G672" s="92">
        <f t="shared" si="52"/>
        <v>13473603</v>
      </c>
      <c r="J672" s="129">
        <f t="shared" si="50"/>
        <v>13473603</v>
      </c>
    </row>
    <row r="673" spans="1:10" x14ac:dyDescent="0.25">
      <c r="A673" s="43" t="s">
        <v>1193</v>
      </c>
      <c r="B673" s="44" t="s">
        <v>1194</v>
      </c>
      <c r="C673" s="39"/>
      <c r="D673" s="88"/>
      <c r="E673" s="117"/>
      <c r="F673" s="89"/>
      <c r="G673" s="90">
        <f>SUM(G674:G686)</f>
        <v>5514376</v>
      </c>
      <c r="J673" s="129">
        <f t="shared" si="50"/>
        <v>0</v>
      </c>
    </row>
    <row r="674" spans="1:10" ht="36" x14ac:dyDescent="0.25">
      <c r="A674" s="13" t="s">
        <v>1195</v>
      </c>
      <c r="B674" s="14" t="s">
        <v>1196</v>
      </c>
      <c r="C674" s="15"/>
      <c r="D674" s="91"/>
      <c r="E674" s="118"/>
      <c r="F674" s="92"/>
      <c r="G674" s="92"/>
      <c r="J674" s="129">
        <f t="shared" si="50"/>
        <v>0</v>
      </c>
    </row>
    <row r="675" spans="1:10" ht="24" x14ac:dyDescent="0.25">
      <c r="A675" s="13"/>
      <c r="B675" s="14" t="s">
        <v>1197</v>
      </c>
      <c r="C675" s="15"/>
      <c r="D675" s="91"/>
      <c r="E675" s="118"/>
      <c r="F675" s="92"/>
      <c r="G675" s="92"/>
      <c r="J675" s="129">
        <f t="shared" si="50"/>
        <v>0</v>
      </c>
    </row>
    <row r="676" spans="1:10" x14ac:dyDescent="0.25">
      <c r="A676" s="13" t="s">
        <v>1198</v>
      </c>
      <c r="B676" s="14" t="s">
        <v>1199</v>
      </c>
      <c r="C676" s="15"/>
      <c r="D676" s="91" t="s">
        <v>1824</v>
      </c>
      <c r="E676" s="118">
        <v>3</v>
      </c>
      <c r="F676" s="92">
        <v>225950</v>
      </c>
      <c r="G676" s="92">
        <f t="shared" ref="G676:G686" si="53">+F676*E676</f>
        <v>677850</v>
      </c>
      <c r="J676" s="129">
        <f t="shared" si="50"/>
        <v>677850</v>
      </c>
    </row>
    <row r="677" spans="1:10" x14ac:dyDescent="0.25">
      <c r="A677" s="13" t="s">
        <v>1200</v>
      </c>
      <c r="B677" s="14" t="s">
        <v>1201</v>
      </c>
      <c r="C677" s="15"/>
      <c r="D677" s="91" t="s">
        <v>1824</v>
      </c>
      <c r="E677" s="118">
        <v>1</v>
      </c>
      <c r="F677" s="92">
        <v>279035</v>
      </c>
      <c r="G677" s="92">
        <f t="shared" si="53"/>
        <v>279035</v>
      </c>
      <c r="J677" s="129">
        <f t="shared" si="50"/>
        <v>279035</v>
      </c>
    </row>
    <row r="678" spans="1:10" x14ac:dyDescent="0.25">
      <c r="A678" s="13" t="s">
        <v>1202</v>
      </c>
      <c r="B678" s="14" t="s">
        <v>1203</v>
      </c>
      <c r="C678" s="15"/>
      <c r="D678" s="91" t="s">
        <v>1824</v>
      </c>
      <c r="E678" s="118">
        <v>1</v>
      </c>
      <c r="F678" s="92">
        <v>410389</v>
      </c>
      <c r="G678" s="92">
        <f t="shared" si="53"/>
        <v>410389</v>
      </c>
      <c r="J678" s="129">
        <f t="shared" si="50"/>
        <v>410389</v>
      </c>
    </row>
    <row r="679" spans="1:10" x14ac:dyDescent="0.25">
      <c r="A679" s="13" t="s">
        <v>1204</v>
      </c>
      <c r="B679" s="14" t="s">
        <v>1205</v>
      </c>
      <c r="C679" s="15"/>
      <c r="D679" s="91" t="s">
        <v>1824</v>
      </c>
      <c r="E679" s="118">
        <v>2</v>
      </c>
      <c r="F679" s="92">
        <v>481719</v>
      </c>
      <c r="G679" s="92">
        <f t="shared" si="53"/>
        <v>963438</v>
      </c>
      <c r="J679" s="129">
        <f t="shared" si="50"/>
        <v>963438</v>
      </c>
    </row>
    <row r="680" spans="1:10" x14ac:dyDescent="0.25">
      <c r="A680" s="13" t="s">
        <v>1206</v>
      </c>
      <c r="B680" s="14" t="s">
        <v>1207</v>
      </c>
      <c r="C680" s="15"/>
      <c r="D680" s="91" t="s">
        <v>1824</v>
      </c>
      <c r="E680" s="118">
        <v>2</v>
      </c>
      <c r="F680" s="92">
        <v>587098</v>
      </c>
      <c r="G680" s="92">
        <f t="shared" si="53"/>
        <v>1174196</v>
      </c>
      <c r="J680" s="129">
        <f t="shared" si="50"/>
        <v>1174196</v>
      </c>
    </row>
    <row r="681" spans="1:10" x14ac:dyDescent="0.25">
      <c r="A681" s="13" t="s">
        <v>1208</v>
      </c>
      <c r="B681" s="14" t="s">
        <v>1209</v>
      </c>
      <c r="C681" s="15"/>
      <c r="D681" s="91"/>
      <c r="E681" s="118"/>
      <c r="F681" s="92"/>
      <c r="G681" s="92">
        <f t="shared" si="53"/>
        <v>0</v>
      </c>
      <c r="J681" s="129">
        <f t="shared" si="50"/>
        <v>0</v>
      </c>
    </row>
    <row r="682" spans="1:10" ht="24" x14ac:dyDescent="0.25">
      <c r="A682" s="13"/>
      <c r="B682" s="14" t="s">
        <v>1210</v>
      </c>
      <c r="C682" s="15"/>
      <c r="D682" s="91"/>
      <c r="E682" s="118"/>
      <c r="F682" s="92"/>
      <c r="G682" s="92">
        <f t="shared" si="53"/>
        <v>0</v>
      </c>
      <c r="J682" s="129">
        <f t="shared" si="50"/>
        <v>0</v>
      </c>
    </row>
    <row r="683" spans="1:10" x14ac:dyDescent="0.25">
      <c r="A683" s="13" t="s">
        <v>1211</v>
      </c>
      <c r="B683" s="14" t="s">
        <v>1212</v>
      </c>
      <c r="C683" s="15"/>
      <c r="D683" s="91" t="s">
        <v>1824</v>
      </c>
      <c r="E683" s="118">
        <v>125</v>
      </c>
      <c r="F683" s="92">
        <v>11766</v>
      </c>
      <c r="G683" s="92">
        <f t="shared" si="53"/>
        <v>1470750</v>
      </c>
      <c r="J683" s="129">
        <f t="shared" si="50"/>
        <v>1470750</v>
      </c>
    </row>
    <row r="684" spans="1:10" x14ac:dyDescent="0.25">
      <c r="A684" s="13" t="s">
        <v>1213</v>
      </c>
      <c r="B684" s="14" t="s">
        <v>1214</v>
      </c>
      <c r="C684" s="15"/>
      <c r="D684" s="91" t="s">
        <v>1824</v>
      </c>
      <c r="E684" s="118">
        <v>11</v>
      </c>
      <c r="F684" s="92">
        <v>11766</v>
      </c>
      <c r="G684" s="92">
        <f t="shared" si="53"/>
        <v>129426</v>
      </c>
      <c r="J684" s="129">
        <f t="shared" si="50"/>
        <v>129426</v>
      </c>
    </row>
    <row r="685" spans="1:10" x14ac:dyDescent="0.25">
      <c r="A685" s="13" t="s">
        <v>1215</v>
      </c>
      <c r="B685" s="14" t="s">
        <v>1216</v>
      </c>
      <c r="C685" s="15"/>
      <c r="D685" s="91" t="s">
        <v>1824</v>
      </c>
      <c r="E685" s="118">
        <v>12</v>
      </c>
      <c r="F685" s="92">
        <v>22589</v>
      </c>
      <c r="G685" s="92">
        <f t="shared" si="53"/>
        <v>271068</v>
      </c>
      <c r="J685" s="129">
        <f t="shared" si="50"/>
        <v>271068</v>
      </c>
    </row>
    <row r="686" spans="1:10" x14ac:dyDescent="0.25">
      <c r="A686" s="13" t="s">
        <v>1217</v>
      </c>
      <c r="B686" s="14" t="s">
        <v>1218</v>
      </c>
      <c r="C686" s="15"/>
      <c r="D686" s="91" t="s">
        <v>1824</v>
      </c>
      <c r="E686" s="118">
        <v>2</v>
      </c>
      <c r="F686" s="92">
        <v>69112</v>
      </c>
      <c r="G686" s="92">
        <f t="shared" si="53"/>
        <v>138224</v>
      </c>
      <c r="J686" s="129">
        <f t="shared" si="50"/>
        <v>138224</v>
      </c>
    </row>
    <row r="687" spans="1:10" x14ac:dyDescent="0.25">
      <c r="A687" s="43" t="s">
        <v>1219</v>
      </c>
      <c r="B687" s="44" t="s">
        <v>1220</v>
      </c>
      <c r="C687" s="39"/>
      <c r="D687" s="88"/>
      <c r="E687" s="117"/>
      <c r="F687" s="89"/>
      <c r="G687" s="90">
        <f>SUM(G689:G695)</f>
        <v>2400888</v>
      </c>
      <c r="J687" s="129">
        <f t="shared" si="50"/>
        <v>0</v>
      </c>
    </row>
    <row r="688" spans="1:10" x14ac:dyDescent="0.25">
      <c r="A688" s="13" t="s">
        <v>1221</v>
      </c>
      <c r="B688" s="14" t="s">
        <v>1222</v>
      </c>
      <c r="C688" s="15"/>
      <c r="D688" s="91"/>
      <c r="E688" s="118"/>
      <c r="F688" s="92"/>
      <c r="G688" s="92"/>
      <c r="J688" s="129">
        <f t="shared" si="50"/>
        <v>0</v>
      </c>
    </row>
    <row r="689" spans="1:10" ht="72" x14ac:dyDescent="0.25">
      <c r="A689" s="13"/>
      <c r="B689" s="14" t="s">
        <v>1223</v>
      </c>
      <c r="C689" s="15"/>
      <c r="D689" s="91" t="s">
        <v>1824</v>
      </c>
      <c r="E689" s="118">
        <v>24</v>
      </c>
      <c r="F689" s="92">
        <v>39141</v>
      </c>
      <c r="G689" s="92">
        <f t="shared" ref="G689:G695" si="54">+F689*E689</f>
        <v>939384</v>
      </c>
      <c r="J689" s="129">
        <f t="shared" si="50"/>
        <v>939384</v>
      </c>
    </row>
    <row r="690" spans="1:10" x14ac:dyDescent="0.25">
      <c r="A690" s="13" t="s">
        <v>1224</v>
      </c>
      <c r="B690" s="14" t="s">
        <v>1225</v>
      </c>
      <c r="C690" s="15"/>
      <c r="D690" s="91"/>
      <c r="E690" s="118"/>
      <c r="F690" s="92"/>
      <c r="G690" s="92">
        <f t="shared" si="54"/>
        <v>0</v>
      </c>
      <c r="J690" s="129">
        <f t="shared" si="50"/>
        <v>0</v>
      </c>
    </row>
    <row r="691" spans="1:10" ht="24" x14ac:dyDescent="0.25">
      <c r="A691" s="13"/>
      <c r="B691" s="14" t="s">
        <v>1226</v>
      </c>
      <c r="C691" s="15"/>
      <c r="D691" s="91"/>
      <c r="E691" s="118"/>
      <c r="F691" s="92"/>
      <c r="G691" s="92">
        <f t="shared" si="54"/>
        <v>0</v>
      </c>
      <c r="J691" s="129">
        <f t="shared" si="50"/>
        <v>0</v>
      </c>
    </row>
    <row r="692" spans="1:10" ht="24" x14ac:dyDescent="0.25">
      <c r="A692" s="13"/>
      <c r="B692" s="14" t="s">
        <v>1227</v>
      </c>
      <c r="C692" s="15"/>
      <c r="D692" s="91" t="s">
        <v>1824</v>
      </c>
      <c r="E692" s="118">
        <v>1</v>
      </c>
      <c r="F692" s="92">
        <v>206124</v>
      </c>
      <c r="G692" s="92">
        <f t="shared" si="54"/>
        <v>206124</v>
      </c>
      <c r="J692" s="129">
        <f t="shared" si="50"/>
        <v>206124</v>
      </c>
    </row>
    <row r="693" spans="1:10" x14ac:dyDescent="0.25">
      <c r="A693" s="13" t="s">
        <v>1228</v>
      </c>
      <c r="B693" s="14" t="s">
        <v>1166</v>
      </c>
      <c r="C693" s="15"/>
      <c r="D693" s="91"/>
      <c r="E693" s="118"/>
      <c r="F693" s="92"/>
      <c r="G693" s="92">
        <f t="shared" si="54"/>
        <v>0</v>
      </c>
      <c r="J693" s="129">
        <f t="shared" si="50"/>
        <v>0</v>
      </c>
    </row>
    <row r="694" spans="1:10" ht="36" x14ac:dyDescent="0.25">
      <c r="A694" s="13"/>
      <c r="B694" s="14" t="s">
        <v>1229</v>
      </c>
      <c r="C694" s="15"/>
      <c r="D694" s="91"/>
      <c r="E694" s="118"/>
      <c r="F694" s="92"/>
      <c r="G694" s="92">
        <f t="shared" si="54"/>
        <v>0</v>
      </c>
      <c r="J694" s="129">
        <f t="shared" si="50"/>
        <v>0</v>
      </c>
    </row>
    <row r="695" spans="1:10" x14ac:dyDescent="0.25">
      <c r="A695" s="13"/>
      <c r="B695" s="14" t="s">
        <v>1230</v>
      </c>
      <c r="C695" s="15"/>
      <c r="D695" s="91" t="s">
        <v>1825</v>
      </c>
      <c r="E695" s="118">
        <v>61</v>
      </c>
      <c r="F695" s="92">
        <v>20580</v>
      </c>
      <c r="G695" s="92">
        <f t="shared" si="54"/>
        <v>1255380</v>
      </c>
      <c r="J695" s="129">
        <f t="shared" si="50"/>
        <v>1255380</v>
      </c>
    </row>
    <row r="696" spans="1:10" x14ac:dyDescent="0.25">
      <c r="A696" s="43" t="s">
        <v>1231</v>
      </c>
      <c r="B696" s="44" t="s">
        <v>1232</v>
      </c>
      <c r="C696" s="39"/>
      <c r="D696" s="88"/>
      <c r="E696" s="117"/>
      <c r="F696" s="89"/>
      <c r="G696" s="90">
        <f>SUM(G698:G700)</f>
        <v>183883</v>
      </c>
      <c r="J696" s="129">
        <f t="shared" si="50"/>
        <v>0</v>
      </c>
    </row>
    <row r="697" spans="1:10" x14ac:dyDescent="0.25">
      <c r="A697" s="13"/>
      <c r="B697" s="14" t="s">
        <v>1233</v>
      </c>
      <c r="C697" s="15"/>
      <c r="D697" s="91"/>
      <c r="E697" s="118"/>
      <c r="F697" s="92"/>
      <c r="G697" s="92"/>
      <c r="J697" s="129">
        <f t="shared" si="50"/>
        <v>0</v>
      </c>
    </row>
    <row r="698" spans="1:10" x14ac:dyDescent="0.25">
      <c r="A698" s="13" t="s">
        <v>1234</v>
      </c>
      <c r="B698" s="14" t="s">
        <v>1235</v>
      </c>
      <c r="C698" s="15"/>
      <c r="D698" s="91"/>
      <c r="E698" s="118"/>
      <c r="F698" s="92"/>
      <c r="G698" s="92"/>
      <c r="J698" s="129">
        <f t="shared" si="50"/>
        <v>0</v>
      </c>
    </row>
    <row r="699" spans="1:10" x14ac:dyDescent="0.25">
      <c r="A699" s="13" t="s">
        <v>1236</v>
      </c>
      <c r="B699" s="14" t="s">
        <v>1237</v>
      </c>
      <c r="C699" s="15"/>
      <c r="D699" s="91" t="s">
        <v>1824</v>
      </c>
      <c r="E699" s="118">
        <v>2</v>
      </c>
      <c r="F699" s="92">
        <v>39141</v>
      </c>
      <c r="G699" s="92">
        <f t="shared" ref="G699:G700" si="55">+F699*E699</f>
        <v>78282</v>
      </c>
      <c r="J699" s="129">
        <f t="shared" si="50"/>
        <v>78282</v>
      </c>
    </row>
    <row r="700" spans="1:10" ht="36" x14ac:dyDescent="0.25">
      <c r="A700" s="13" t="s">
        <v>1238</v>
      </c>
      <c r="B700" s="14" t="s">
        <v>1239</v>
      </c>
      <c r="C700" s="15"/>
      <c r="D700" s="91" t="s">
        <v>1824</v>
      </c>
      <c r="E700" s="118">
        <v>1</v>
      </c>
      <c r="F700" s="92">
        <v>105601</v>
      </c>
      <c r="G700" s="92">
        <f t="shared" si="55"/>
        <v>105601</v>
      </c>
      <c r="J700" s="129">
        <f t="shared" si="50"/>
        <v>105601</v>
      </c>
    </row>
    <row r="701" spans="1:10" x14ac:dyDescent="0.25">
      <c r="A701" s="43" t="s">
        <v>1240</v>
      </c>
      <c r="B701" s="44" t="s">
        <v>1241</v>
      </c>
      <c r="C701" s="39"/>
      <c r="D701" s="88"/>
      <c r="E701" s="117"/>
      <c r="F701" s="89"/>
      <c r="G701" s="90">
        <f>SUM(G702:G704)</f>
        <v>1266533</v>
      </c>
      <c r="J701" s="129">
        <f t="shared" si="50"/>
        <v>0</v>
      </c>
    </row>
    <row r="702" spans="1:10" ht="36" x14ac:dyDescent="0.25">
      <c r="A702" s="13"/>
      <c r="B702" s="14" t="s">
        <v>1242</v>
      </c>
      <c r="C702" s="15"/>
      <c r="D702" s="91"/>
      <c r="E702" s="118"/>
      <c r="F702" s="92"/>
      <c r="G702" s="92"/>
      <c r="J702" s="129">
        <f t="shared" si="50"/>
        <v>0</v>
      </c>
    </row>
    <row r="703" spans="1:10" ht="60" x14ac:dyDescent="0.25">
      <c r="A703" s="13"/>
      <c r="B703" s="14" t="s">
        <v>1243</v>
      </c>
      <c r="C703" s="15"/>
      <c r="D703" s="91"/>
      <c r="E703" s="118"/>
      <c r="F703" s="92"/>
      <c r="G703" s="92"/>
      <c r="J703" s="129">
        <f t="shared" si="50"/>
        <v>0</v>
      </c>
    </row>
    <row r="704" spans="1:10" ht="84" x14ac:dyDescent="0.25">
      <c r="A704" s="13" t="s">
        <v>1244</v>
      </c>
      <c r="B704" s="14" t="s">
        <v>1245</v>
      </c>
      <c r="C704" s="15"/>
      <c r="D704" s="91" t="s">
        <v>1823</v>
      </c>
      <c r="E704" s="118">
        <v>1</v>
      </c>
      <c r="F704" s="92">
        <v>1266533</v>
      </c>
      <c r="G704" s="92">
        <f>+F704*E704</f>
        <v>1266533</v>
      </c>
      <c r="J704" s="129">
        <f t="shared" si="50"/>
        <v>1266533</v>
      </c>
    </row>
    <row r="705" spans="1:10" ht="24" x14ac:dyDescent="0.25">
      <c r="A705" s="43" t="s">
        <v>1246</v>
      </c>
      <c r="B705" s="44" t="s">
        <v>1247</v>
      </c>
      <c r="C705" s="39"/>
      <c r="D705" s="88"/>
      <c r="E705" s="117"/>
      <c r="F705" s="89"/>
      <c r="G705" s="90">
        <f>SUM(G706:G714)</f>
        <v>5525754</v>
      </c>
      <c r="J705" s="129">
        <f t="shared" si="50"/>
        <v>0</v>
      </c>
    </row>
    <row r="706" spans="1:10" x14ac:dyDescent="0.25">
      <c r="A706" s="13"/>
      <c r="B706" s="14" t="s">
        <v>1248</v>
      </c>
      <c r="C706" s="15"/>
      <c r="D706" s="91"/>
      <c r="E706" s="118"/>
      <c r="F706" s="92"/>
      <c r="G706" s="92"/>
      <c r="J706" s="129">
        <f t="shared" si="50"/>
        <v>0</v>
      </c>
    </row>
    <row r="707" spans="1:10" ht="60" x14ac:dyDescent="0.25">
      <c r="A707" s="13"/>
      <c r="B707" s="14" t="s">
        <v>1249</v>
      </c>
      <c r="C707" s="15"/>
      <c r="D707" s="91"/>
      <c r="E707" s="118"/>
      <c r="F707" s="92"/>
      <c r="G707" s="92"/>
      <c r="J707" s="129">
        <f t="shared" si="50"/>
        <v>0</v>
      </c>
    </row>
    <row r="708" spans="1:10" ht="36" x14ac:dyDescent="0.25">
      <c r="A708" s="13"/>
      <c r="B708" s="14" t="s">
        <v>1250</v>
      </c>
      <c r="C708" s="15"/>
      <c r="D708" s="91"/>
      <c r="E708" s="118"/>
      <c r="F708" s="92"/>
      <c r="G708" s="92"/>
      <c r="J708" s="129">
        <f t="shared" si="50"/>
        <v>0</v>
      </c>
    </row>
    <row r="709" spans="1:10" ht="36" x14ac:dyDescent="0.25">
      <c r="A709" s="13" t="s">
        <v>1251</v>
      </c>
      <c r="B709" s="14" t="s">
        <v>1252</v>
      </c>
      <c r="C709" s="15"/>
      <c r="D709" s="91" t="s">
        <v>1825</v>
      </c>
      <c r="E709" s="118">
        <v>20</v>
      </c>
      <c r="F709" s="92">
        <v>8539</v>
      </c>
      <c r="G709" s="92">
        <f t="shared" ref="G709:G714" si="56">+F709*E709</f>
        <v>170780</v>
      </c>
      <c r="J709" s="129">
        <f t="shared" si="50"/>
        <v>170780</v>
      </c>
    </row>
    <row r="710" spans="1:10" ht="60" x14ac:dyDescent="0.25">
      <c r="A710" s="13" t="s">
        <v>1253</v>
      </c>
      <c r="B710" s="14" t="s">
        <v>1254</v>
      </c>
      <c r="C710" s="15"/>
      <c r="D710" s="91" t="s">
        <v>1825</v>
      </c>
      <c r="E710" s="118">
        <v>20</v>
      </c>
      <c r="F710" s="92">
        <v>33277</v>
      </c>
      <c r="G710" s="92">
        <f t="shared" si="56"/>
        <v>665540</v>
      </c>
      <c r="J710" s="129">
        <f t="shared" si="50"/>
        <v>665540</v>
      </c>
    </row>
    <row r="711" spans="1:10" ht="36" x14ac:dyDescent="0.25">
      <c r="A711" s="13" t="s">
        <v>1255</v>
      </c>
      <c r="B711" s="14" t="s">
        <v>1256</v>
      </c>
      <c r="C711" s="15"/>
      <c r="D711" s="91" t="s">
        <v>1824</v>
      </c>
      <c r="E711" s="118">
        <v>1</v>
      </c>
      <c r="F711" s="92">
        <v>264364</v>
      </c>
      <c r="G711" s="92">
        <f t="shared" si="56"/>
        <v>264364</v>
      </c>
      <c r="J711" s="129">
        <f t="shared" si="50"/>
        <v>264364</v>
      </c>
    </row>
    <row r="712" spans="1:10" ht="48" x14ac:dyDescent="0.25">
      <c r="A712" s="13" t="s">
        <v>1257</v>
      </c>
      <c r="B712" s="14" t="s">
        <v>1258</v>
      </c>
      <c r="C712" s="15"/>
      <c r="D712" s="91" t="s">
        <v>1824</v>
      </c>
      <c r="E712" s="118">
        <v>1</v>
      </c>
      <c r="F712" s="92">
        <v>2924256</v>
      </c>
      <c r="G712" s="92">
        <f t="shared" si="56"/>
        <v>2924256</v>
      </c>
      <c r="J712" s="129">
        <f t="shared" si="50"/>
        <v>2924256</v>
      </c>
    </row>
    <row r="713" spans="1:10" ht="72" x14ac:dyDescent="0.25">
      <c r="A713" s="13" t="s">
        <v>1259</v>
      </c>
      <c r="B713" s="14" t="s">
        <v>1260</v>
      </c>
      <c r="C713" s="15"/>
      <c r="D713" s="91" t="s">
        <v>1824</v>
      </c>
      <c r="E713" s="118">
        <v>2</v>
      </c>
      <c r="F713" s="92">
        <v>288852</v>
      </c>
      <c r="G713" s="92">
        <f t="shared" si="56"/>
        <v>577704</v>
      </c>
      <c r="J713" s="129">
        <f t="shared" si="50"/>
        <v>577704</v>
      </c>
    </row>
    <row r="714" spans="1:10" ht="72" x14ac:dyDescent="0.25">
      <c r="A714" s="13" t="s">
        <v>1261</v>
      </c>
      <c r="B714" s="14" t="s">
        <v>1262</v>
      </c>
      <c r="C714" s="15"/>
      <c r="D714" s="91" t="s">
        <v>1823</v>
      </c>
      <c r="E714" s="118">
        <v>1</v>
      </c>
      <c r="F714" s="92">
        <v>923110</v>
      </c>
      <c r="G714" s="92">
        <f t="shared" si="56"/>
        <v>923110</v>
      </c>
      <c r="J714" s="129">
        <f t="shared" ref="J714:J777" si="57">+F714*E714</f>
        <v>923110</v>
      </c>
    </row>
    <row r="715" spans="1:10" x14ac:dyDescent="0.25">
      <c r="A715" s="43" t="s">
        <v>1263</v>
      </c>
      <c r="B715" s="44" t="s">
        <v>1264</v>
      </c>
      <c r="C715" s="39"/>
      <c r="D715" s="88"/>
      <c r="E715" s="117"/>
      <c r="F715" s="89"/>
      <c r="G715" s="90">
        <f>SUM(G716:G761)</f>
        <v>13916852</v>
      </c>
      <c r="J715" s="129">
        <f t="shared" si="57"/>
        <v>0</v>
      </c>
    </row>
    <row r="716" spans="1:10" x14ac:dyDescent="0.25">
      <c r="A716" s="46"/>
      <c r="B716" s="49" t="s">
        <v>1265</v>
      </c>
      <c r="C716" s="50"/>
      <c r="D716" s="91"/>
      <c r="E716" s="118"/>
      <c r="F716" s="92"/>
      <c r="G716" s="92"/>
      <c r="J716" s="129">
        <f t="shared" si="57"/>
        <v>0</v>
      </c>
    </row>
    <row r="717" spans="1:10" ht="36" x14ac:dyDescent="0.25">
      <c r="A717" s="46"/>
      <c r="B717" s="14" t="s">
        <v>1266</v>
      </c>
      <c r="C717" s="15"/>
      <c r="D717" s="91"/>
      <c r="E717" s="118"/>
      <c r="F717" s="92"/>
      <c r="G717" s="92"/>
      <c r="J717" s="129">
        <f t="shared" si="57"/>
        <v>0</v>
      </c>
    </row>
    <row r="718" spans="1:10" x14ac:dyDescent="0.25">
      <c r="A718" s="46"/>
      <c r="B718" s="14"/>
      <c r="C718" s="15"/>
      <c r="D718" s="91"/>
      <c r="E718" s="118"/>
      <c r="F718" s="92"/>
      <c r="G718" s="92"/>
      <c r="J718" s="129">
        <f t="shared" si="57"/>
        <v>0</v>
      </c>
    </row>
    <row r="719" spans="1:10" x14ac:dyDescent="0.25">
      <c r="A719" s="46"/>
      <c r="B719" s="14"/>
      <c r="C719" s="15"/>
      <c r="D719" s="91"/>
      <c r="E719" s="118"/>
      <c r="F719" s="92"/>
      <c r="G719" s="92"/>
      <c r="J719" s="129">
        <f t="shared" si="57"/>
        <v>0</v>
      </c>
    </row>
    <row r="720" spans="1:10" x14ac:dyDescent="0.25">
      <c r="A720" s="46"/>
      <c r="B720" s="14"/>
      <c r="C720" s="15"/>
      <c r="D720" s="91"/>
      <c r="E720" s="118"/>
      <c r="F720" s="92"/>
      <c r="G720" s="92"/>
      <c r="J720" s="129">
        <f t="shared" si="57"/>
        <v>0</v>
      </c>
    </row>
    <row r="721" spans="1:10" x14ac:dyDescent="0.25">
      <c r="A721" s="46"/>
      <c r="B721" s="14"/>
      <c r="C721" s="15"/>
      <c r="D721" s="91"/>
      <c r="E721" s="118"/>
      <c r="F721" s="92"/>
      <c r="G721" s="92"/>
      <c r="J721" s="129">
        <f t="shared" si="57"/>
        <v>0</v>
      </c>
    </row>
    <row r="722" spans="1:10" x14ac:dyDescent="0.25">
      <c r="A722" s="46"/>
      <c r="B722" s="14"/>
      <c r="C722" s="15"/>
      <c r="D722" s="91"/>
      <c r="E722" s="118"/>
      <c r="F722" s="92"/>
      <c r="G722" s="92"/>
      <c r="J722" s="129">
        <f t="shared" si="57"/>
        <v>0</v>
      </c>
    </row>
    <row r="723" spans="1:10" x14ac:dyDescent="0.25">
      <c r="A723" s="46"/>
      <c r="B723" s="14"/>
      <c r="C723" s="15"/>
      <c r="D723" s="91"/>
      <c r="E723" s="118"/>
      <c r="F723" s="92"/>
      <c r="G723" s="92"/>
      <c r="J723" s="129">
        <f t="shared" si="57"/>
        <v>0</v>
      </c>
    </row>
    <row r="724" spans="1:10" x14ac:dyDescent="0.25">
      <c r="A724" s="46"/>
      <c r="B724" s="14"/>
      <c r="C724" s="15"/>
      <c r="D724" s="91"/>
      <c r="E724" s="118"/>
      <c r="F724" s="92"/>
      <c r="G724" s="92"/>
      <c r="J724" s="129">
        <f t="shared" si="57"/>
        <v>0</v>
      </c>
    </row>
    <row r="725" spans="1:10" x14ac:dyDescent="0.25">
      <c r="A725" s="46"/>
      <c r="B725" s="14"/>
      <c r="C725" s="15"/>
      <c r="D725" s="91"/>
      <c r="E725" s="118"/>
      <c r="F725" s="92"/>
      <c r="G725" s="92"/>
      <c r="J725" s="129">
        <f t="shared" si="57"/>
        <v>0</v>
      </c>
    </row>
    <row r="726" spans="1:10" x14ac:dyDescent="0.25">
      <c r="A726" s="46"/>
      <c r="B726" s="14"/>
      <c r="C726" s="15"/>
      <c r="D726" s="91"/>
      <c r="E726" s="118"/>
      <c r="F726" s="92"/>
      <c r="G726" s="92"/>
      <c r="J726" s="129">
        <f t="shared" si="57"/>
        <v>0</v>
      </c>
    </row>
    <row r="727" spans="1:10" x14ac:dyDescent="0.25">
      <c r="A727" s="46"/>
      <c r="B727" s="14"/>
      <c r="C727" s="15"/>
      <c r="D727" s="91"/>
      <c r="E727" s="118"/>
      <c r="F727" s="92"/>
      <c r="G727" s="92"/>
      <c r="J727" s="129">
        <f t="shared" si="57"/>
        <v>0</v>
      </c>
    </row>
    <row r="728" spans="1:10" x14ac:dyDescent="0.25">
      <c r="A728" s="46"/>
      <c r="B728" s="14"/>
      <c r="C728" s="15"/>
      <c r="D728" s="91"/>
      <c r="E728" s="118"/>
      <c r="F728" s="92"/>
      <c r="G728" s="92"/>
      <c r="J728" s="129">
        <f t="shared" si="57"/>
        <v>0</v>
      </c>
    </row>
    <row r="729" spans="1:10" x14ac:dyDescent="0.25">
      <c r="A729" s="46"/>
      <c r="B729" s="14"/>
      <c r="C729" s="15"/>
      <c r="D729" s="91"/>
      <c r="E729" s="118"/>
      <c r="F729" s="92"/>
      <c r="G729" s="92"/>
      <c r="J729" s="129">
        <f t="shared" si="57"/>
        <v>0</v>
      </c>
    </row>
    <row r="730" spans="1:10" x14ac:dyDescent="0.25">
      <c r="A730" s="46"/>
      <c r="B730" s="14"/>
      <c r="C730" s="15"/>
      <c r="D730" s="91"/>
      <c r="E730" s="118"/>
      <c r="F730" s="92"/>
      <c r="G730" s="92"/>
      <c r="J730" s="129">
        <f t="shared" si="57"/>
        <v>0</v>
      </c>
    </row>
    <row r="731" spans="1:10" x14ac:dyDescent="0.25">
      <c r="A731" s="46"/>
      <c r="B731" s="14"/>
      <c r="C731" s="15"/>
      <c r="D731" s="91"/>
      <c r="E731" s="118"/>
      <c r="F731" s="92"/>
      <c r="G731" s="92"/>
      <c r="J731" s="129">
        <f t="shared" si="57"/>
        <v>0</v>
      </c>
    </row>
    <row r="732" spans="1:10" x14ac:dyDescent="0.25">
      <c r="A732" s="46"/>
      <c r="B732" s="14"/>
      <c r="C732" s="15"/>
      <c r="D732" s="91"/>
      <c r="E732" s="118"/>
      <c r="F732" s="92"/>
      <c r="G732" s="92"/>
      <c r="J732" s="129">
        <f t="shared" si="57"/>
        <v>0</v>
      </c>
    </row>
    <row r="733" spans="1:10" x14ac:dyDescent="0.25">
      <c r="A733" s="46"/>
      <c r="B733" s="133"/>
      <c r="C733" s="15"/>
      <c r="D733" s="91"/>
      <c r="E733" s="118"/>
      <c r="F733" s="92"/>
      <c r="G733" s="92"/>
      <c r="J733" s="129">
        <f t="shared" si="57"/>
        <v>0</v>
      </c>
    </row>
    <row r="734" spans="1:10" x14ac:dyDescent="0.25">
      <c r="A734" s="46"/>
      <c r="B734" s="14"/>
      <c r="C734" s="15"/>
      <c r="D734" s="91"/>
      <c r="E734" s="118"/>
      <c r="F734" s="92"/>
      <c r="G734" s="92"/>
      <c r="J734" s="129">
        <f t="shared" si="57"/>
        <v>0</v>
      </c>
    </row>
    <row r="735" spans="1:10" x14ac:dyDescent="0.25">
      <c r="A735" s="46"/>
      <c r="B735" s="14"/>
      <c r="C735" s="15"/>
      <c r="D735" s="91"/>
      <c r="E735" s="118"/>
      <c r="F735" s="92"/>
      <c r="G735" s="92"/>
      <c r="J735" s="129">
        <f t="shared" si="57"/>
        <v>0</v>
      </c>
    </row>
    <row r="736" spans="1:10" x14ac:dyDescent="0.25">
      <c r="A736" s="46"/>
      <c r="B736" s="14"/>
      <c r="C736" s="15"/>
      <c r="D736" s="91"/>
      <c r="E736" s="118"/>
      <c r="F736" s="92"/>
      <c r="G736" s="92"/>
      <c r="J736" s="129">
        <f t="shared" si="57"/>
        <v>0</v>
      </c>
    </row>
    <row r="737" spans="1:10" ht="72" x14ac:dyDescent="0.25">
      <c r="A737" s="46"/>
      <c r="B737" s="14" t="s">
        <v>1267</v>
      </c>
      <c r="C737" s="15"/>
      <c r="D737" s="91"/>
      <c r="E737" s="118"/>
      <c r="F737" s="92"/>
      <c r="G737" s="92"/>
      <c r="J737" s="129">
        <f t="shared" si="57"/>
        <v>0</v>
      </c>
    </row>
    <row r="738" spans="1:10" x14ac:dyDescent="0.25">
      <c r="A738" s="46"/>
      <c r="B738" s="14"/>
      <c r="C738" s="15"/>
      <c r="D738" s="91"/>
      <c r="E738" s="118"/>
      <c r="F738" s="92"/>
      <c r="G738" s="92"/>
      <c r="J738" s="129">
        <f t="shared" si="57"/>
        <v>0</v>
      </c>
    </row>
    <row r="739" spans="1:10" ht="36" x14ac:dyDescent="0.25">
      <c r="A739" s="46"/>
      <c r="B739" s="14" t="s">
        <v>1268</v>
      </c>
      <c r="C739" s="15"/>
      <c r="D739" s="91"/>
      <c r="E739" s="118"/>
      <c r="F739" s="92"/>
      <c r="G739" s="92"/>
      <c r="J739" s="129">
        <f t="shared" si="57"/>
        <v>0</v>
      </c>
    </row>
    <row r="740" spans="1:10" x14ac:dyDescent="0.25">
      <c r="A740" s="46"/>
      <c r="B740" s="14"/>
      <c r="C740" s="15"/>
      <c r="D740" s="91"/>
      <c r="E740" s="118"/>
      <c r="F740" s="92"/>
      <c r="G740" s="92"/>
      <c r="J740" s="129">
        <f t="shared" si="57"/>
        <v>0</v>
      </c>
    </row>
    <row r="741" spans="1:10" x14ac:dyDescent="0.25">
      <c r="A741" s="46"/>
      <c r="B741" s="14"/>
      <c r="C741" s="15"/>
      <c r="D741" s="91"/>
      <c r="E741" s="118"/>
      <c r="F741" s="92"/>
      <c r="G741" s="92"/>
      <c r="J741" s="129">
        <f t="shared" si="57"/>
        <v>0</v>
      </c>
    </row>
    <row r="742" spans="1:10" x14ac:dyDescent="0.25">
      <c r="A742" s="46"/>
      <c r="B742" s="14"/>
      <c r="C742" s="15"/>
      <c r="D742" s="91"/>
      <c r="E742" s="118"/>
      <c r="F742" s="92"/>
      <c r="G742" s="92"/>
      <c r="J742" s="129">
        <f t="shared" si="57"/>
        <v>0</v>
      </c>
    </row>
    <row r="743" spans="1:10" x14ac:dyDescent="0.25">
      <c r="A743" s="46"/>
      <c r="B743" s="14"/>
      <c r="C743" s="15"/>
      <c r="D743" s="91"/>
      <c r="E743" s="118"/>
      <c r="F743" s="91"/>
      <c r="G743" s="92"/>
      <c r="J743" s="129">
        <f t="shared" si="57"/>
        <v>0</v>
      </c>
    </row>
    <row r="744" spans="1:10" x14ac:dyDescent="0.25">
      <c r="A744" s="46"/>
      <c r="B744" s="14"/>
      <c r="C744" s="15"/>
      <c r="D744" s="91"/>
      <c r="E744" s="118"/>
      <c r="F744" s="92"/>
      <c r="G744" s="92"/>
      <c r="J744" s="129">
        <f t="shared" si="57"/>
        <v>0</v>
      </c>
    </row>
    <row r="745" spans="1:10" ht="24" x14ac:dyDescent="0.25">
      <c r="A745" s="53" t="s">
        <v>1269</v>
      </c>
      <c r="B745" s="134" t="s">
        <v>1270</v>
      </c>
      <c r="C745" s="50"/>
      <c r="D745" s="91"/>
      <c r="E745" s="118"/>
      <c r="F745" s="92"/>
      <c r="G745" s="92"/>
      <c r="J745" s="129">
        <f t="shared" si="57"/>
        <v>0</v>
      </c>
    </row>
    <row r="746" spans="1:10" x14ac:dyDescent="0.25">
      <c r="A746" s="13"/>
      <c r="B746" s="42" t="s">
        <v>1271</v>
      </c>
      <c r="C746" s="15"/>
      <c r="D746" s="91"/>
      <c r="E746" s="118"/>
      <c r="F746" s="92"/>
      <c r="G746" s="92"/>
      <c r="J746" s="129">
        <f t="shared" si="57"/>
        <v>0</v>
      </c>
    </row>
    <row r="747" spans="1:10" x14ac:dyDescent="0.25">
      <c r="A747" s="13" t="s">
        <v>1272</v>
      </c>
      <c r="B747" s="134" t="s">
        <v>1273</v>
      </c>
      <c r="C747" s="50"/>
      <c r="D747" s="91"/>
      <c r="E747" s="118"/>
      <c r="F747" s="92"/>
      <c r="G747" s="92"/>
      <c r="J747" s="129">
        <f t="shared" si="57"/>
        <v>0</v>
      </c>
    </row>
    <row r="748" spans="1:10" x14ac:dyDescent="0.25">
      <c r="A748" s="13"/>
      <c r="B748" s="14" t="s">
        <v>1274</v>
      </c>
      <c r="C748" s="15"/>
      <c r="D748" s="91"/>
      <c r="E748" s="118"/>
      <c r="F748" s="92"/>
      <c r="G748" s="92"/>
      <c r="J748" s="129">
        <f t="shared" si="57"/>
        <v>0</v>
      </c>
    </row>
    <row r="749" spans="1:10" x14ac:dyDescent="0.25">
      <c r="A749" s="13"/>
      <c r="B749" s="14" t="s">
        <v>1275</v>
      </c>
      <c r="C749" s="15"/>
      <c r="D749" s="91" t="s">
        <v>1825</v>
      </c>
      <c r="E749" s="118">
        <v>45</v>
      </c>
      <c r="F749" s="92">
        <v>40853</v>
      </c>
      <c r="G749" s="92">
        <f t="shared" ref="G749:G752" si="58">+F749*E749</f>
        <v>1838385</v>
      </c>
      <c r="J749" s="129">
        <f t="shared" si="57"/>
        <v>1838385</v>
      </c>
    </row>
    <row r="750" spans="1:10" x14ac:dyDescent="0.25">
      <c r="A750" s="46" t="s">
        <v>1276</v>
      </c>
      <c r="B750" s="134" t="s">
        <v>1277</v>
      </c>
      <c r="C750" s="50"/>
      <c r="D750" s="91"/>
      <c r="E750" s="118"/>
      <c r="F750" s="92"/>
      <c r="G750" s="92">
        <f t="shared" si="58"/>
        <v>0</v>
      </c>
      <c r="J750" s="129">
        <f t="shared" si="57"/>
        <v>0</v>
      </c>
    </row>
    <row r="751" spans="1:10" ht="24" x14ac:dyDescent="0.25">
      <c r="A751" s="13" t="s">
        <v>1278</v>
      </c>
      <c r="B751" s="14" t="s">
        <v>1279</v>
      </c>
      <c r="C751" s="15"/>
      <c r="D751" s="91" t="s">
        <v>1824</v>
      </c>
      <c r="E751" s="118">
        <v>1</v>
      </c>
      <c r="F751" s="92">
        <v>736263</v>
      </c>
      <c r="G751" s="92">
        <f t="shared" si="58"/>
        <v>736263</v>
      </c>
      <c r="J751" s="129">
        <f t="shared" si="57"/>
        <v>736263</v>
      </c>
    </row>
    <row r="752" spans="1:10" ht="24" x14ac:dyDescent="0.25">
      <c r="A752" s="13" t="s">
        <v>1280</v>
      </c>
      <c r="B752" s="14" t="s">
        <v>1281</v>
      </c>
      <c r="C752" s="15"/>
      <c r="D752" s="91" t="s">
        <v>1824</v>
      </c>
      <c r="E752" s="118">
        <v>1</v>
      </c>
      <c r="F752" s="92">
        <v>543648</v>
      </c>
      <c r="G752" s="92">
        <f t="shared" si="58"/>
        <v>543648</v>
      </c>
      <c r="J752" s="129">
        <f t="shared" si="57"/>
        <v>543648</v>
      </c>
    </row>
    <row r="753" spans="1:10" x14ac:dyDescent="0.25">
      <c r="A753" s="46" t="s">
        <v>1282</v>
      </c>
      <c r="B753" s="134" t="s">
        <v>1241</v>
      </c>
      <c r="C753" s="50"/>
      <c r="D753" s="91"/>
      <c r="E753" s="118"/>
      <c r="F753" s="92"/>
      <c r="G753" s="92"/>
      <c r="J753" s="129">
        <f t="shared" si="57"/>
        <v>0</v>
      </c>
    </row>
    <row r="754" spans="1:10" ht="48" x14ac:dyDescent="0.25">
      <c r="A754" s="13"/>
      <c r="B754" s="14" t="s">
        <v>1283</v>
      </c>
      <c r="C754" s="15"/>
      <c r="D754" s="91"/>
      <c r="E754" s="118"/>
      <c r="F754" s="92"/>
      <c r="G754" s="92"/>
      <c r="J754" s="129">
        <f t="shared" si="57"/>
        <v>0</v>
      </c>
    </row>
    <row r="755" spans="1:10" ht="60" x14ac:dyDescent="0.25">
      <c r="A755" s="13"/>
      <c r="B755" s="14" t="s">
        <v>1243</v>
      </c>
      <c r="C755" s="15"/>
      <c r="D755" s="91"/>
      <c r="E755" s="118"/>
      <c r="F755" s="92"/>
      <c r="G755" s="92"/>
      <c r="J755" s="129">
        <f t="shared" si="57"/>
        <v>0</v>
      </c>
    </row>
    <row r="756" spans="1:10" ht="96" x14ac:dyDescent="0.25">
      <c r="A756" s="13" t="s">
        <v>1284</v>
      </c>
      <c r="B756" s="14" t="s">
        <v>1285</v>
      </c>
      <c r="C756" s="15"/>
      <c r="D756" s="91" t="s">
        <v>1824</v>
      </c>
      <c r="E756" s="118">
        <v>1</v>
      </c>
      <c r="F756" s="92">
        <v>1005640</v>
      </c>
      <c r="G756" s="92">
        <f t="shared" ref="G756:G761" si="59">+F756*E756</f>
        <v>1005640</v>
      </c>
      <c r="J756" s="129">
        <f t="shared" si="57"/>
        <v>1005640</v>
      </c>
    </row>
    <row r="757" spans="1:10" x14ac:dyDescent="0.25">
      <c r="A757" s="53" t="s">
        <v>1286</v>
      </c>
      <c r="B757" s="134" t="s">
        <v>1287</v>
      </c>
      <c r="C757" s="50"/>
      <c r="D757" s="91"/>
      <c r="E757" s="118"/>
      <c r="F757" s="92"/>
      <c r="G757" s="92">
        <f t="shared" si="59"/>
        <v>0</v>
      </c>
      <c r="J757" s="129">
        <f t="shared" si="57"/>
        <v>0</v>
      </c>
    </row>
    <row r="758" spans="1:10" ht="24" x14ac:dyDescent="0.25">
      <c r="A758" s="13"/>
      <c r="B758" s="14" t="s">
        <v>1288</v>
      </c>
      <c r="C758" s="15"/>
      <c r="D758" s="91"/>
      <c r="E758" s="118"/>
      <c r="F758" s="92"/>
      <c r="G758" s="92">
        <f t="shared" si="59"/>
        <v>0</v>
      </c>
      <c r="J758" s="129">
        <f t="shared" si="57"/>
        <v>0</v>
      </c>
    </row>
    <row r="759" spans="1:10" x14ac:dyDescent="0.25">
      <c r="A759" s="13" t="s">
        <v>1289</v>
      </c>
      <c r="B759" s="14" t="s">
        <v>1290</v>
      </c>
      <c r="C759" s="15"/>
      <c r="D759" s="91" t="s">
        <v>1825</v>
      </c>
      <c r="E759" s="118">
        <v>80</v>
      </c>
      <c r="F759" s="92">
        <v>119597</v>
      </c>
      <c r="G759" s="92">
        <f t="shared" si="59"/>
        <v>9567760</v>
      </c>
      <c r="J759" s="129">
        <f t="shared" si="57"/>
        <v>9567760</v>
      </c>
    </row>
    <row r="760" spans="1:10" x14ac:dyDescent="0.25">
      <c r="A760" s="46" t="s">
        <v>1291</v>
      </c>
      <c r="B760" s="134" t="s">
        <v>882</v>
      </c>
      <c r="C760" s="50"/>
      <c r="D760" s="91"/>
      <c r="E760" s="118"/>
      <c r="F760" s="92"/>
      <c r="G760" s="92">
        <f t="shared" si="59"/>
        <v>0</v>
      </c>
      <c r="J760" s="129">
        <f t="shared" si="57"/>
        <v>0</v>
      </c>
    </row>
    <row r="761" spans="1:10" ht="24" x14ac:dyDescent="0.25">
      <c r="A761" s="13" t="s">
        <v>1292</v>
      </c>
      <c r="B761" s="14" t="s">
        <v>1293</v>
      </c>
      <c r="C761" s="15"/>
      <c r="D761" s="91" t="s">
        <v>1826</v>
      </c>
      <c r="E761" s="118">
        <v>2</v>
      </c>
      <c r="F761" s="92">
        <v>112578</v>
      </c>
      <c r="G761" s="92">
        <f t="shared" si="59"/>
        <v>225156</v>
      </c>
      <c r="J761" s="129">
        <f t="shared" si="57"/>
        <v>225156</v>
      </c>
    </row>
    <row r="762" spans="1:10" x14ac:dyDescent="0.25">
      <c r="A762" s="43" t="s">
        <v>1295</v>
      </c>
      <c r="B762" s="44" t="s">
        <v>1296</v>
      </c>
      <c r="C762" s="39"/>
      <c r="D762" s="88"/>
      <c r="E762" s="117"/>
      <c r="F762" s="89"/>
      <c r="G762" s="90">
        <f>SUM(G763:G816)</f>
        <v>46633160</v>
      </c>
      <c r="J762" s="129">
        <f t="shared" si="57"/>
        <v>0</v>
      </c>
    </row>
    <row r="763" spans="1:10" x14ac:dyDescent="0.25">
      <c r="A763" s="15" t="s">
        <v>1297</v>
      </c>
      <c r="B763" s="134" t="s">
        <v>1298</v>
      </c>
      <c r="C763" s="50"/>
      <c r="D763" s="91"/>
      <c r="E763" s="118"/>
      <c r="F763" s="92"/>
      <c r="G763" s="92"/>
      <c r="J763" s="129">
        <f t="shared" si="57"/>
        <v>0</v>
      </c>
    </row>
    <row r="764" spans="1:10" ht="24" x14ac:dyDescent="0.25">
      <c r="A764" s="15"/>
      <c r="B764" s="14" t="s">
        <v>1299</v>
      </c>
      <c r="C764" s="15"/>
      <c r="D764" s="91"/>
      <c r="E764" s="118"/>
      <c r="F764" s="92"/>
      <c r="G764" s="92"/>
      <c r="J764" s="129">
        <f t="shared" si="57"/>
        <v>0</v>
      </c>
    </row>
    <row r="765" spans="1:10" ht="24" x14ac:dyDescent="0.25">
      <c r="A765" s="15" t="s">
        <v>1300</v>
      </c>
      <c r="B765" s="14" t="s">
        <v>1301</v>
      </c>
      <c r="C765" s="15"/>
      <c r="D765" s="91"/>
      <c r="E765" s="118"/>
      <c r="F765" s="92"/>
      <c r="G765" s="92"/>
      <c r="J765" s="129">
        <f t="shared" si="57"/>
        <v>0</v>
      </c>
    </row>
    <row r="766" spans="1:10" x14ac:dyDescent="0.25">
      <c r="A766" s="15"/>
      <c r="B766" s="14" t="s">
        <v>1302</v>
      </c>
      <c r="C766" s="15"/>
      <c r="D766" s="91"/>
      <c r="E766" s="118"/>
      <c r="F766" s="92"/>
      <c r="G766" s="92"/>
      <c r="J766" s="129">
        <f t="shared" si="57"/>
        <v>0</v>
      </c>
    </row>
    <row r="767" spans="1:10" x14ac:dyDescent="0.25">
      <c r="A767" s="15"/>
      <c r="B767" s="14" t="s">
        <v>1303</v>
      </c>
      <c r="C767" s="15"/>
      <c r="D767" s="91"/>
      <c r="E767" s="118"/>
      <c r="F767" s="92"/>
      <c r="G767" s="92"/>
      <c r="J767" s="129">
        <f t="shared" si="57"/>
        <v>0</v>
      </c>
    </row>
    <row r="768" spans="1:10" x14ac:dyDescent="0.25">
      <c r="A768" s="15"/>
      <c r="B768" s="14" t="s">
        <v>1304</v>
      </c>
      <c r="C768" s="15"/>
      <c r="D768" s="91"/>
      <c r="E768" s="118"/>
      <c r="F768" s="92"/>
      <c r="G768" s="92"/>
      <c r="J768" s="129">
        <f t="shared" si="57"/>
        <v>0</v>
      </c>
    </row>
    <row r="769" spans="1:10" x14ac:dyDescent="0.25">
      <c r="A769" s="15"/>
      <c r="B769" s="14" t="s">
        <v>1305</v>
      </c>
      <c r="C769" s="15"/>
      <c r="D769" s="91"/>
      <c r="E769" s="118"/>
      <c r="F769" s="92"/>
      <c r="G769" s="92"/>
      <c r="J769" s="129">
        <f t="shared" si="57"/>
        <v>0</v>
      </c>
    </row>
    <row r="770" spans="1:10" x14ac:dyDescent="0.25">
      <c r="A770" s="15"/>
      <c r="B770" s="14" t="s">
        <v>1306</v>
      </c>
      <c r="C770" s="15"/>
      <c r="D770" s="91"/>
      <c r="E770" s="118"/>
      <c r="F770" s="92"/>
      <c r="G770" s="92"/>
      <c r="J770" s="129">
        <f t="shared" si="57"/>
        <v>0</v>
      </c>
    </row>
    <row r="771" spans="1:10" x14ac:dyDescent="0.25">
      <c r="A771" s="15"/>
      <c r="B771" s="14" t="s">
        <v>1307</v>
      </c>
      <c r="C771" s="15"/>
      <c r="D771" s="91"/>
      <c r="E771" s="118"/>
      <c r="F771" s="92"/>
      <c r="G771" s="92"/>
      <c r="J771" s="129">
        <f t="shared" si="57"/>
        <v>0</v>
      </c>
    </row>
    <row r="772" spans="1:10" x14ac:dyDescent="0.25">
      <c r="A772" s="15"/>
      <c r="B772" s="14" t="s">
        <v>1308</v>
      </c>
      <c r="C772" s="15"/>
      <c r="D772" s="91"/>
      <c r="E772" s="118"/>
      <c r="F772" s="92"/>
      <c r="G772" s="92"/>
      <c r="J772" s="129">
        <f t="shared" si="57"/>
        <v>0</v>
      </c>
    </row>
    <row r="773" spans="1:10" x14ac:dyDescent="0.25">
      <c r="A773" s="15"/>
      <c r="B773" s="14" t="s">
        <v>1309</v>
      </c>
      <c r="C773" s="15"/>
      <c r="D773" s="91"/>
      <c r="E773" s="118"/>
      <c r="F773" s="92"/>
      <c r="G773" s="92"/>
      <c r="J773" s="129">
        <f t="shared" si="57"/>
        <v>0</v>
      </c>
    </row>
    <row r="774" spans="1:10" x14ac:dyDescent="0.25">
      <c r="A774" s="15"/>
      <c r="B774" s="14" t="s">
        <v>1310</v>
      </c>
      <c r="C774" s="15"/>
      <c r="D774" s="91" t="s">
        <v>1824</v>
      </c>
      <c r="E774" s="118">
        <v>1</v>
      </c>
      <c r="F774" s="92">
        <v>22759000</v>
      </c>
      <c r="G774" s="92">
        <f t="shared" ref="G774:G778" si="60">+F774*E774</f>
        <v>22759000</v>
      </c>
      <c r="J774" s="129">
        <f t="shared" si="57"/>
        <v>22759000</v>
      </c>
    </row>
    <row r="775" spans="1:10" ht="48" x14ac:dyDescent="0.25">
      <c r="A775" s="15" t="s">
        <v>1311</v>
      </c>
      <c r="B775" s="14" t="s">
        <v>1312</v>
      </c>
      <c r="C775" s="15"/>
      <c r="D775" s="91" t="s">
        <v>1824</v>
      </c>
      <c r="E775" s="118">
        <v>3</v>
      </c>
      <c r="F775" s="92">
        <v>137500</v>
      </c>
      <c r="G775" s="92">
        <f t="shared" si="60"/>
        <v>412500</v>
      </c>
      <c r="J775" s="129">
        <f t="shared" si="57"/>
        <v>412500</v>
      </c>
    </row>
    <row r="776" spans="1:10" ht="24" x14ac:dyDescent="0.25">
      <c r="A776" s="15" t="s">
        <v>1313</v>
      </c>
      <c r="B776" s="134" t="s">
        <v>1314</v>
      </c>
      <c r="C776" s="50"/>
      <c r="D776" s="91"/>
      <c r="E776" s="118"/>
      <c r="F776" s="92"/>
      <c r="G776" s="92">
        <f t="shared" si="60"/>
        <v>0</v>
      </c>
      <c r="J776" s="129">
        <f t="shared" si="57"/>
        <v>0</v>
      </c>
    </row>
    <row r="777" spans="1:10" ht="24" x14ac:dyDescent="0.25">
      <c r="A777" s="15" t="s">
        <v>1316</v>
      </c>
      <c r="B777" s="14" t="s">
        <v>1317</v>
      </c>
      <c r="C777" s="15"/>
      <c r="D777" s="91" t="s">
        <v>1824</v>
      </c>
      <c r="E777" s="118">
        <v>1</v>
      </c>
      <c r="F777" s="92">
        <v>93500</v>
      </c>
      <c r="G777" s="92">
        <f t="shared" si="60"/>
        <v>93500</v>
      </c>
      <c r="J777" s="129">
        <f t="shared" si="57"/>
        <v>93500</v>
      </c>
    </row>
    <row r="778" spans="1:10" ht="24" x14ac:dyDescent="0.25">
      <c r="A778" s="15" t="s">
        <v>1318</v>
      </c>
      <c r="B778" s="14" t="s">
        <v>1319</v>
      </c>
      <c r="C778" s="15"/>
      <c r="D778" s="91" t="s">
        <v>1824</v>
      </c>
      <c r="E778" s="118">
        <v>2</v>
      </c>
      <c r="F778" s="92">
        <v>151800</v>
      </c>
      <c r="G778" s="92">
        <f t="shared" si="60"/>
        <v>303600</v>
      </c>
      <c r="J778" s="129">
        <f t="shared" ref="J778:J841" si="61">+F778*E778</f>
        <v>303600</v>
      </c>
    </row>
    <row r="779" spans="1:10" x14ac:dyDescent="0.25">
      <c r="A779" s="64" t="s">
        <v>1320</v>
      </c>
      <c r="B779" s="134" t="s">
        <v>1321</v>
      </c>
      <c r="C779" s="50"/>
      <c r="D779" s="91"/>
      <c r="E779" s="118"/>
      <c r="F779" s="92"/>
      <c r="G779" s="92"/>
      <c r="J779" s="129">
        <f t="shared" si="61"/>
        <v>0</v>
      </c>
    </row>
    <row r="780" spans="1:10" ht="84" x14ac:dyDescent="0.25">
      <c r="A780" s="15"/>
      <c r="B780" s="14" t="s">
        <v>1322</v>
      </c>
      <c r="C780" s="15"/>
      <c r="D780" s="91"/>
      <c r="E780" s="118"/>
      <c r="F780" s="91"/>
      <c r="G780" s="92"/>
      <c r="J780" s="129">
        <f t="shared" si="61"/>
        <v>0</v>
      </c>
    </row>
    <row r="781" spans="1:10" ht="24" x14ac:dyDescent="0.25">
      <c r="A781" s="15"/>
      <c r="B781" s="14" t="s">
        <v>1323</v>
      </c>
      <c r="C781" s="15"/>
      <c r="D781" s="91"/>
      <c r="E781" s="118"/>
      <c r="F781" s="92"/>
      <c r="G781" s="92"/>
      <c r="J781" s="129">
        <f t="shared" si="61"/>
        <v>0</v>
      </c>
    </row>
    <row r="782" spans="1:10" x14ac:dyDescent="0.25">
      <c r="A782" s="15"/>
      <c r="B782" s="14" t="s">
        <v>1324</v>
      </c>
      <c r="C782" s="15"/>
      <c r="D782" s="91"/>
      <c r="E782" s="118"/>
      <c r="F782" s="92"/>
      <c r="G782" s="92"/>
      <c r="J782" s="129">
        <f t="shared" si="61"/>
        <v>0</v>
      </c>
    </row>
    <row r="783" spans="1:10" ht="24" x14ac:dyDescent="0.25">
      <c r="A783" s="15"/>
      <c r="B783" s="14" t="s">
        <v>1325</v>
      </c>
      <c r="C783" s="15"/>
      <c r="D783" s="91"/>
      <c r="E783" s="118"/>
      <c r="F783" s="92"/>
      <c r="G783" s="92"/>
      <c r="J783" s="129">
        <f t="shared" si="61"/>
        <v>0</v>
      </c>
    </row>
    <row r="784" spans="1:10" ht="36" x14ac:dyDescent="0.25">
      <c r="A784" s="15"/>
      <c r="B784" s="14" t="s">
        <v>1326</v>
      </c>
      <c r="C784" s="15"/>
      <c r="D784" s="91"/>
      <c r="E784" s="118"/>
      <c r="F784" s="92"/>
      <c r="G784" s="92"/>
      <c r="J784" s="129">
        <f t="shared" si="61"/>
        <v>0</v>
      </c>
    </row>
    <row r="785" spans="1:10" ht="24" x14ac:dyDescent="0.25">
      <c r="A785" s="15"/>
      <c r="B785" s="14" t="s">
        <v>1327</v>
      </c>
      <c r="C785" s="15"/>
      <c r="D785" s="91"/>
      <c r="E785" s="118"/>
      <c r="F785" s="92"/>
      <c r="G785" s="92"/>
      <c r="J785" s="129">
        <f t="shared" si="61"/>
        <v>0</v>
      </c>
    </row>
    <row r="786" spans="1:10" x14ac:dyDescent="0.25">
      <c r="A786" s="15"/>
      <c r="B786" s="14" t="s">
        <v>1328</v>
      </c>
      <c r="C786" s="15"/>
      <c r="D786" s="91"/>
      <c r="E786" s="118"/>
      <c r="F786" s="92"/>
      <c r="G786" s="92"/>
      <c r="J786" s="129">
        <f t="shared" si="61"/>
        <v>0</v>
      </c>
    </row>
    <row r="787" spans="1:10" ht="36" x14ac:dyDescent="0.25">
      <c r="A787" s="15"/>
      <c r="B787" s="14" t="s">
        <v>1329</v>
      </c>
      <c r="C787" s="15"/>
      <c r="D787" s="91"/>
      <c r="E787" s="118"/>
      <c r="F787" s="92"/>
      <c r="G787" s="92"/>
      <c r="J787" s="129">
        <f t="shared" si="61"/>
        <v>0</v>
      </c>
    </row>
    <row r="788" spans="1:10" ht="24" x14ac:dyDescent="0.25">
      <c r="A788" s="15"/>
      <c r="B788" s="14" t="s">
        <v>1330</v>
      </c>
      <c r="C788" s="15"/>
      <c r="D788" s="91"/>
      <c r="E788" s="118"/>
      <c r="F788" s="92"/>
      <c r="G788" s="92"/>
      <c r="J788" s="129">
        <f t="shared" si="61"/>
        <v>0</v>
      </c>
    </row>
    <row r="789" spans="1:10" ht="48" x14ac:dyDescent="0.25">
      <c r="A789" s="15"/>
      <c r="B789" s="14" t="s">
        <v>1331</v>
      </c>
      <c r="C789" s="15"/>
      <c r="D789" s="91"/>
      <c r="E789" s="118"/>
      <c r="F789" s="92"/>
      <c r="G789" s="92"/>
      <c r="J789" s="129">
        <f t="shared" si="61"/>
        <v>0</v>
      </c>
    </row>
    <row r="790" spans="1:10" ht="36" x14ac:dyDescent="0.25">
      <c r="A790" s="15"/>
      <c r="B790" s="14" t="s">
        <v>1332</v>
      </c>
      <c r="C790" s="15"/>
      <c r="D790" s="91"/>
      <c r="E790" s="118"/>
      <c r="F790" s="92"/>
      <c r="G790" s="92"/>
      <c r="J790" s="129">
        <f t="shared" si="61"/>
        <v>0</v>
      </c>
    </row>
    <row r="791" spans="1:10" x14ac:dyDescent="0.25">
      <c r="A791" s="15"/>
      <c r="B791" s="14" t="s">
        <v>1333</v>
      </c>
      <c r="C791" s="15"/>
      <c r="D791" s="91"/>
      <c r="E791" s="118"/>
      <c r="F791" s="92"/>
      <c r="G791" s="92"/>
      <c r="J791" s="129">
        <f t="shared" si="61"/>
        <v>0</v>
      </c>
    </row>
    <row r="792" spans="1:10" ht="24" x14ac:dyDescent="0.25">
      <c r="A792" s="15"/>
      <c r="B792" s="14" t="s">
        <v>1334</v>
      </c>
      <c r="C792" s="15"/>
      <c r="D792" s="91"/>
      <c r="E792" s="118"/>
      <c r="F792" s="92"/>
      <c r="G792" s="92"/>
      <c r="J792" s="129">
        <f t="shared" si="61"/>
        <v>0</v>
      </c>
    </row>
    <row r="793" spans="1:10" ht="36" x14ac:dyDescent="0.25">
      <c r="A793" s="15"/>
      <c r="B793" s="14" t="s">
        <v>1335</v>
      </c>
      <c r="C793" s="15"/>
      <c r="D793" s="91"/>
      <c r="E793" s="118"/>
      <c r="F793" s="92"/>
      <c r="G793" s="92"/>
      <c r="J793" s="129">
        <f t="shared" si="61"/>
        <v>0</v>
      </c>
    </row>
    <row r="794" spans="1:10" x14ac:dyDescent="0.25">
      <c r="A794" s="15"/>
      <c r="B794" s="14"/>
      <c r="C794" s="15"/>
      <c r="D794" s="91"/>
      <c r="E794" s="118"/>
      <c r="F794" s="92"/>
      <c r="G794" s="92"/>
      <c r="J794" s="129">
        <f t="shared" si="61"/>
        <v>0</v>
      </c>
    </row>
    <row r="795" spans="1:10" x14ac:dyDescent="0.25">
      <c r="A795" s="15"/>
      <c r="B795" s="14"/>
      <c r="C795" s="15"/>
      <c r="D795" s="91"/>
      <c r="E795" s="118"/>
      <c r="F795" s="92"/>
      <c r="G795" s="92"/>
      <c r="J795" s="129">
        <f t="shared" si="61"/>
        <v>0</v>
      </c>
    </row>
    <row r="796" spans="1:10" x14ac:dyDescent="0.25">
      <c r="A796" s="15"/>
      <c r="B796" s="14"/>
      <c r="C796" s="15"/>
      <c r="D796" s="91"/>
      <c r="E796" s="118"/>
      <c r="F796" s="92"/>
      <c r="G796" s="92"/>
      <c r="J796" s="129">
        <f t="shared" si="61"/>
        <v>0</v>
      </c>
    </row>
    <row r="797" spans="1:10" x14ac:dyDescent="0.25">
      <c r="A797" s="15"/>
      <c r="B797" s="14"/>
      <c r="C797" s="15"/>
      <c r="D797" s="91"/>
      <c r="E797" s="118"/>
      <c r="F797" s="92"/>
      <c r="G797" s="92"/>
      <c r="J797" s="129">
        <f t="shared" si="61"/>
        <v>0</v>
      </c>
    </row>
    <row r="798" spans="1:10" x14ac:dyDescent="0.25">
      <c r="A798" s="15"/>
      <c r="B798" s="14"/>
      <c r="C798" s="15"/>
      <c r="D798" s="91"/>
      <c r="E798" s="118"/>
      <c r="F798" s="92"/>
      <c r="G798" s="92"/>
      <c r="J798" s="129">
        <f t="shared" si="61"/>
        <v>0</v>
      </c>
    </row>
    <row r="799" spans="1:10" x14ac:dyDescent="0.25">
      <c r="A799" s="15"/>
      <c r="B799" s="14" t="s">
        <v>1336</v>
      </c>
      <c r="C799" s="15"/>
      <c r="D799" s="91"/>
      <c r="E799" s="118"/>
      <c r="F799" s="92"/>
      <c r="G799" s="92"/>
      <c r="J799" s="129">
        <f t="shared" si="61"/>
        <v>0</v>
      </c>
    </row>
    <row r="800" spans="1:10" x14ac:dyDescent="0.25">
      <c r="A800" s="15"/>
      <c r="B800" s="14" t="s">
        <v>1337</v>
      </c>
      <c r="C800" s="15"/>
      <c r="D800" s="91"/>
      <c r="E800" s="118"/>
      <c r="F800" s="92"/>
      <c r="G800" s="92"/>
      <c r="J800" s="129">
        <f t="shared" si="61"/>
        <v>0</v>
      </c>
    </row>
    <row r="801" spans="1:10" x14ac:dyDescent="0.25">
      <c r="A801" s="15"/>
      <c r="B801" s="14" t="s">
        <v>1338</v>
      </c>
      <c r="C801" s="15"/>
      <c r="D801" s="91"/>
      <c r="E801" s="118"/>
      <c r="F801" s="92"/>
      <c r="G801" s="92"/>
      <c r="J801" s="129">
        <f t="shared" si="61"/>
        <v>0</v>
      </c>
    </row>
    <row r="802" spans="1:10" x14ac:dyDescent="0.25">
      <c r="A802" s="15"/>
      <c r="B802" s="14" t="s">
        <v>1339</v>
      </c>
      <c r="C802" s="15"/>
      <c r="D802" s="91"/>
      <c r="E802" s="118"/>
      <c r="F802" s="92"/>
      <c r="G802" s="92"/>
      <c r="J802" s="129">
        <f t="shared" si="61"/>
        <v>0</v>
      </c>
    </row>
    <row r="803" spans="1:10" x14ac:dyDescent="0.25">
      <c r="A803" s="15"/>
      <c r="B803" s="14" t="s">
        <v>1340</v>
      </c>
      <c r="C803" s="15"/>
      <c r="D803" s="91"/>
      <c r="E803" s="118"/>
      <c r="F803" s="92"/>
      <c r="G803" s="92"/>
      <c r="J803" s="129">
        <f t="shared" si="61"/>
        <v>0</v>
      </c>
    </row>
    <row r="804" spans="1:10" x14ac:dyDescent="0.25">
      <c r="A804" s="15"/>
      <c r="B804" s="14" t="s">
        <v>1341</v>
      </c>
      <c r="C804" s="15"/>
      <c r="D804" s="91"/>
      <c r="E804" s="118"/>
      <c r="F804" s="92"/>
      <c r="G804" s="92"/>
      <c r="J804" s="129">
        <f t="shared" si="61"/>
        <v>0</v>
      </c>
    </row>
    <row r="805" spans="1:10" x14ac:dyDescent="0.25">
      <c r="A805" s="15"/>
      <c r="B805" s="14" t="s">
        <v>1342</v>
      </c>
      <c r="C805" s="15"/>
      <c r="D805" s="91"/>
      <c r="E805" s="118"/>
      <c r="F805" s="92"/>
      <c r="G805" s="92"/>
      <c r="J805" s="129">
        <f t="shared" si="61"/>
        <v>0</v>
      </c>
    </row>
    <row r="806" spans="1:10" x14ac:dyDescent="0.25">
      <c r="A806" s="15"/>
      <c r="B806" s="14" t="s">
        <v>1343</v>
      </c>
      <c r="C806" s="15"/>
      <c r="D806" s="91"/>
      <c r="E806" s="118"/>
      <c r="F806" s="92"/>
      <c r="G806" s="92"/>
      <c r="J806" s="129">
        <f t="shared" si="61"/>
        <v>0</v>
      </c>
    </row>
    <row r="807" spans="1:10" ht="24" x14ac:dyDescent="0.25">
      <c r="A807" s="15"/>
      <c r="B807" s="14" t="s">
        <v>1344</v>
      </c>
      <c r="C807" s="15"/>
      <c r="D807" s="91"/>
      <c r="E807" s="118"/>
      <c r="F807" s="92"/>
      <c r="G807" s="92"/>
      <c r="J807" s="129">
        <f t="shared" si="61"/>
        <v>0</v>
      </c>
    </row>
    <row r="808" spans="1:10" ht="24" x14ac:dyDescent="0.25">
      <c r="A808" s="15"/>
      <c r="B808" s="14" t="s">
        <v>1345</v>
      </c>
      <c r="C808" s="15"/>
      <c r="D808" s="91" t="s">
        <v>1346</v>
      </c>
      <c r="E808" s="125">
        <v>1</v>
      </c>
      <c r="F808" s="68">
        <v>9020000</v>
      </c>
      <c r="G808" s="92">
        <f t="shared" ref="G808:G811" si="62">+F808*E808</f>
        <v>9020000</v>
      </c>
      <c r="J808" s="129">
        <f t="shared" si="61"/>
        <v>9020000</v>
      </c>
    </row>
    <row r="809" spans="1:10" ht="36" x14ac:dyDescent="0.25">
      <c r="A809" s="15"/>
      <c r="B809" s="47" t="s">
        <v>1347</v>
      </c>
      <c r="C809" s="64"/>
      <c r="D809" s="91"/>
      <c r="E809" s="125"/>
      <c r="F809" s="72"/>
      <c r="G809" s="92">
        <f t="shared" si="62"/>
        <v>0</v>
      </c>
      <c r="J809" s="129">
        <f t="shared" si="61"/>
        <v>0</v>
      </c>
    </row>
    <row r="810" spans="1:10" x14ac:dyDescent="0.25">
      <c r="A810" s="64" t="s">
        <v>1348</v>
      </c>
      <c r="B810" s="134" t="s">
        <v>1349</v>
      </c>
      <c r="C810" s="50"/>
      <c r="D810" s="91"/>
      <c r="E810" s="125"/>
      <c r="F810" s="72"/>
      <c r="G810" s="92">
        <f t="shared" si="62"/>
        <v>0</v>
      </c>
      <c r="J810" s="129">
        <f t="shared" si="61"/>
        <v>0</v>
      </c>
    </row>
    <row r="811" spans="1:10" ht="24" x14ac:dyDescent="0.25">
      <c r="A811" s="15" t="s">
        <v>1350</v>
      </c>
      <c r="B811" s="14" t="s">
        <v>1351</v>
      </c>
      <c r="C811" s="15"/>
      <c r="D811" s="91" t="s">
        <v>1346</v>
      </c>
      <c r="E811" s="125">
        <v>40</v>
      </c>
      <c r="F811" s="68">
        <v>351114</v>
      </c>
      <c r="G811" s="92">
        <f t="shared" si="62"/>
        <v>14044560</v>
      </c>
      <c r="J811" s="129">
        <f t="shared" si="61"/>
        <v>14044560</v>
      </c>
    </row>
    <row r="812" spans="1:10" x14ac:dyDescent="0.25">
      <c r="A812" s="15"/>
      <c r="B812" s="14"/>
      <c r="C812" s="15"/>
      <c r="D812" s="91"/>
      <c r="E812" s="118"/>
      <c r="F812" s="92"/>
      <c r="G812" s="92"/>
      <c r="J812" s="129">
        <f t="shared" si="61"/>
        <v>0</v>
      </c>
    </row>
    <row r="813" spans="1:10" x14ac:dyDescent="0.25">
      <c r="A813" s="15"/>
      <c r="B813" s="14"/>
      <c r="C813" s="15"/>
      <c r="D813" s="91"/>
      <c r="E813" s="118"/>
      <c r="F813" s="92"/>
      <c r="G813" s="92"/>
      <c r="J813" s="129">
        <f t="shared" si="61"/>
        <v>0</v>
      </c>
    </row>
    <row r="814" spans="1:10" x14ac:dyDescent="0.25">
      <c r="A814" s="15"/>
      <c r="B814" s="14"/>
      <c r="C814" s="15"/>
      <c r="D814" s="91"/>
      <c r="E814" s="118"/>
      <c r="F814" s="92"/>
      <c r="G814" s="92"/>
      <c r="J814" s="129">
        <f t="shared" si="61"/>
        <v>0</v>
      </c>
    </row>
    <row r="815" spans="1:10" x14ac:dyDescent="0.25">
      <c r="A815" s="15"/>
      <c r="B815" s="14"/>
      <c r="C815" s="15"/>
      <c r="D815" s="91"/>
      <c r="E815" s="118"/>
      <c r="F815" s="92"/>
      <c r="G815" s="92"/>
      <c r="J815" s="129">
        <f t="shared" si="61"/>
        <v>0</v>
      </c>
    </row>
    <row r="816" spans="1:10" x14ac:dyDescent="0.25">
      <c r="A816" s="15"/>
      <c r="B816" s="14"/>
      <c r="C816" s="15"/>
      <c r="D816" s="91"/>
      <c r="E816" s="118"/>
      <c r="F816" s="92"/>
      <c r="G816" s="92"/>
      <c r="J816" s="129">
        <f t="shared" si="61"/>
        <v>0</v>
      </c>
    </row>
    <row r="817" spans="1:10" x14ac:dyDescent="0.25">
      <c r="A817" s="43" t="s">
        <v>1352</v>
      </c>
      <c r="B817" s="44" t="s">
        <v>1353</v>
      </c>
      <c r="C817" s="39"/>
      <c r="D817" s="88"/>
      <c r="E817" s="117"/>
      <c r="F817" s="89"/>
      <c r="G817" s="90">
        <f>SUM(G818)</f>
        <v>126000000</v>
      </c>
      <c r="J817" s="129">
        <f t="shared" si="61"/>
        <v>0</v>
      </c>
    </row>
    <row r="818" spans="1:10" ht="96" x14ac:dyDescent="0.25">
      <c r="A818" s="13" t="s">
        <v>1354</v>
      </c>
      <c r="B818" s="14" t="s">
        <v>1355</v>
      </c>
      <c r="C818" s="15"/>
      <c r="D818" s="91"/>
      <c r="E818" s="118">
        <v>1</v>
      </c>
      <c r="F818" s="92">
        <v>126000000</v>
      </c>
      <c r="G818" s="92">
        <f>+F818*E818</f>
        <v>126000000</v>
      </c>
      <c r="J818" s="129">
        <f t="shared" si="61"/>
        <v>126000000</v>
      </c>
    </row>
    <row r="819" spans="1:10" x14ac:dyDescent="0.25">
      <c r="A819" s="13"/>
      <c r="B819" s="14"/>
      <c r="C819" s="15"/>
      <c r="D819" s="91"/>
      <c r="E819" s="118"/>
      <c r="F819" s="92"/>
      <c r="G819" s="92"/>
      <c r="J819" s="129">
        <f t="shared" si="61"/>
        <v>0</v>
      </c>
    </row>
    <row r="820" spans="1:10" x14ac:dyDescent="0.25">
      <c r="A820" s="3" t="s">
        <v>1356</v>
      </c>
      <c r="B820" s="16" t="s">
        <v>1357</v>
      </c>
      <c r="C820" s="5"/>
      <c r="D820" s="85"/>
      <c r="E820" s="116"/>
      <c r="F820" s="86"/>
      <c r="G820" s="87">
        <f>SUM(G821)</f>
        <v>3300000</v>
      </c>
      <c r="J820" s="129">
        <f t="shared" si="61"/>
        <v>0</v>
      </c>
    </row>
    <row r="821" spans="1:10" x14ac:dyDescent="0.25">
      <c r="A821" s="17" t="s">
        <v>1358</v>
      </c>
      <c r="B821" s="18" t="s">
        <v>1359</v>
      </c>
      <c r="C821" s="19"/>
      <c r="D821" s="91" t="s">
        <v>1346</v>
      </c>
      <c r="E821" s="118">
        <v>4</v>
      </c>
      <c r="F821" s="92">
        <v>825000</v>
      </c>
      <c r="G821" s="92">
        <f>+F821*E821</f>
        <v>3300000</v>
      </c>
      <c r="J821" s="129">
        <f t="shared" si="61"/>
        <v>3300000</v>
      </c>
    </row>
    <row r="822" spans="1:10" x14ac:dyDescent="0.25">
      <c r="A822" s="13"/>
      <c r="B822" s="14"/>
      <c r="C822" s="15"/>
      <c r="D822" s="91"/>
      <c r="E822" s="118"/>
      <c r="F822" s="92"/>
      <c r="G822" s="92"/>
      <c r="J822" s="129">
        <f t="shared" si="61"/>
        <v>0</v>
      </c>
    </row>
    <row r="823" spans="1:10" x14ac:dyDescent="0.25">
      <c r="A823" s="3" t="s">
        <v>1360</v>
      </c>
      <c r="B823" s="16" t="s">
        <v>1361</v>
      </c>
      <c r="C823" s="5"/>
      <c r="D823" s="94"/>
      <c r="E823" s="119"/>
      <c r="F823" s="87"/>
      <c r="G823" s="87">
        <f>SUM(G824:G836)</f>
        <v>111360242.5</v>
      </c>
      <c r="J823" s="129">
        <f t="shared" si="61"/>
        <v>0</v>
      </c>
    </row>
    <row r="824" spans="1:10" ht="24" x14ac:dyDescent="0.25">
      <c r="A824" s="17" t="s">
        <v>1362</v>
      </c>
      <c r="B824" s="18" t="s">
        <v>1363</v>
      </c>
      <c r="C824" s="19"/>
      <c r="D824" s="91" t="s">
        <v>196</v>
      </c>
      <c r="E824" s="118">
        <v>367.5</v>
      </c>
      <c r="F824" s="92">
        <v>47713</v>
      </c>
      <c r="G824" s="92">
        <f t="shared" ref="G824:G836" si="63">+F824*E824</f>
        <v>17534527.5</v>
      </c>
      <c r="J824" s="129">
        <f t="shared" si="61"/>
        <v>17534527.5</v>
      </c>
    </row>
    <row r="825" spans="1:10" ht="24" x14ac:dyDescent="0.25">
      <c r="A825" s="17" t="s">
        <v>1364</v>
      </c>
      <c r="B825" s="18" t="s">
        <v>1365</v>
      </c>
      <c r="C825" s="19"/>
      <c r="D825" s="91" t="s">
        <v>196</v>
      </c>
      <c r="E825" s="118">
        <v>1203</v>
      </c>
      <c r="F825" s="92">
        <v>31729</v>
      </c>
      <c r="G825" s="92">
        <f t="shared" si="63"/>
        <v>38169987</v>
      </c>
      <c r="J825" s="129">
        <f t="shared" si="61"/>
        <v>38169987</v>
      </c>
    </row>
    <row r="826" spans="1:10" ht="24" x14ac:dyDescent="0.25">
      <c r="A826" s="17" t="s">
        <v>1366</v>
      </c>
      <c r="B826" s="18" t="s">
        <v>1367</v>
      </c>
      <c r="C826" s="19"/>
      <c r="D826" s="91" t="s">
        <v>223</v>
      </c>
      <c r="E826" s="118">
        <v>56.8</v>
      </c>
      <c r="F826" s="92">
        <v>38535</v>
      </c>
      <c r="G826" s="92">
        <f t="shared" si="63"/>
        <v>2188788</v>
      </c>
      <c r="J826" s="129">
        <f t="shared" si="61"/>
        <v>2188788</v>
      </c>
    </row>
    <row r="827" spans="1:10" x14ac:dyDescent="0.25">
      <c r="A827" s="17" t="s">
        <v>1368</v>
      </c>
      <c r="B827" s="18" t="s">
        <v>1369</v>
      </c>
      <c r="C827" s="19"/>
      <c r="D827" s="91" t="s">
        <v>223</v>
      </c>
      <c r="E827" s="118">
        <v>8860</v>
      </c>
      <c r="F827" s="92">
        <v>5248</v>
      </c>
      <c r="G827" s="92">
        <f t="shared" si="63"/>
        <v>46497280</v>
      </c>
      <c r="J827" s="129">
        <f t="shared" si="61"/>
        <v>46497280</v>
      </c>
    </row>
    <row r="828" spans="1:10" x14ac:dyDescent="0.25">
      <c r="A828" s="17" t="s">
        <v>1370</v>
      </c>
      <c r="B828" s="18" t="s">
        <v>1371</v>
      </c>
      <c r="C828" s="19"/>
      <c r="D828" s="91" t="s">
        <v>1346</v>
      </c>
      <c r="E828" s="118">
        <v>10</v>
      </c>
      <c r="F828" s="92">
        <v>27278</v>
      </c>
      <c r="G828" s="92">
        <f t="shared" si="63"/>
        <v>272780</v>
      </c>
      <c r="J828" s="129">
        <f t="shared" si="61"/>
        <v>272780</v>
      </c>
    </row>
    <row r="829" spans="1:10" x14ac:dyDescent="0.25">
      <c r="A829" s="17" t="s">
        <v>1372</v>
      </c>
      <c r="B829" s="18" t="s">
        <v>1373</v>
      </c>
      <c r="C829" s="19"/>
      <c r="D829" s="91" t="s">
        <v>1346</v>
      </c>
      <c r="E829" s="118">
        <v>10</v>
      </c>
      <c r="F829" s="92">
        <v>27278</v>
      </c>
      <c r="G829" s="92">
        <f t="shared" si="63"/>
        <v>272780</v>
      </c>
      <c r="J829" s="129">
        <f t="shared" si="61"/>
        <v>272780</v>
      </c>
    </row>
    <row r="830" spans="1:10" x14ac:dyDescent="0.25">
      <c r="A830" s="17" t="s">
        <v>1374</v>
      </c>
      <c r="B830" s="18" t="s">
        <v>1375</v>
      </c>
      <c r="C830" s="19"/>
      <c r="D830" s="91" t="s">
        <v>1346</v>
      </c>
      <c r="E830" s="118">
        <v>10</v>
      </c>
      <c r="F830" s="92">
        <v>27278</v>
      </c>
      <c r="G830" s="92">
        <f t="shared" si="63"/>
        <v>272780</v>
      </c>
      <c r="J830" s="129">
        <f t="shared" si="61"/>
        <v>272780</v>
      </c>
    </row>
    <row r="831" spans="1:10" x14ac:dyDescent="0.25">
      <c r="A831" s="17" t="s">
        <v>1376</v>
      </c>
      <c r="B831" s="18" t="s">
        <v>1377</v>
      </c>
      <c r="C831" s="19"/>
      <c r="D831" s="91" t="s">
        <v>1346</v>
      </c>
      <c r="E831" s="118">
        <v>10</v>
      </c>
      <c r="F831" s="92">
        <v>27278</v>
      </c>
      <c r="G831" s="92">
        <f t="shared" si="63"/>
        <v>272780</v>
      </c>
      <c r="J831" s="129">
        <f t="shared" si="61"/>
        <v>272780</v>
      </c>
    </row>
    <row r="832" spans="1:10" x14ac:dyDescent="0.25">
      <c r="A832" s="17" t="s">
        <v>1378</v>
      </c>
      <c r="B832" s="18" t="s">
        <v>1379</v>
      </c>
      <c r="C832" s="19"/>
      <c r="D832" s="91" t="s">
        <v>1346</v>
      </c>
      <c r="E832" s="118">
        <v>10</v>
      </c>
      <c r="F832" s="92">
        <v>27278</v>
      </c>
      <c r="G832" s="92">
        <f t="shared" si="63"/>
        <v>272780</v>
      </c>
      <c r="J832" s="129">
        <f t="shared" si="61"/>
        <v>272780</v>
      </c>
    </row>
    <row r="833" spans="1:10" x14ac:dyDescent="0.25">
      <c r="A833" s="17" t="s">
        <v>1380</v>
      </c>
      <c r="B833" s="18" t="s">
        <v>1381</v>
      </c>
      <c r="C833" s="19"/>
      <c r="D833" s="91" t="s">
        <v>1346</v>
      </c>
      <c r="E833" s="118">
        <v>10</v>
      </c>
      <c r="F833" s="92">
        <v>27278</v>
      </c>
      <c r="G833" s="92">
        <f t="shared" si="63"/>
        <v>272780</v>
      </c>
      <c r="J833" s="129">
        <f t="shared" si="61"/>
        <v>272780</v>
      </c>
    </row>
    <row r="834" spans="1:10" x14ac:dyDescent="0.25">
      <c r="A834" s="17" t="s">
        <v>1382</v>
      </c>
      <c r="B834" s="18" t="s">
        <v>1383</v>
      </c>
      <c r="C834" s="19"/>
      <c r="D834" s="91" t="s">
        <v>1346</v>
      </c>
      <c r="E834" s="118">
        <v>10</v>
      </c>
      <c r="F834" s="92">
        <v>27278</v>
      </c>
      <c r="G834" s="92">
        <f t="shared" si="63"/>
        <v>272780</v>
      </c>
      <c r="J834" s="129">
        <f t="shared" si="61"/>
        <v>272780</v>
      </c>
    </row>
    <row r="835" spans="1:10" ht="24" x14ac:dyDescent="0.25">
      <c r="A835" s="17" t="s">
        <v>1384</v>
      </c>
      <c r="B835" s="18" t="s">
        <v>1385</v>
      </c>
      <c r="C835" s="19"/>
      <c r="D835" s="91" t="s">
        <v>1346</v>
      </c>
      <c r="E835" s="118">
        <v>6</v>
      </c>
      <c r="F835" s="92">
        <v>258500</v>
      </c>
      <c r="G835" s="92">
        <f t="shared" si="63"/>
        <v>1551000</v>
      </c>
      <c r="J835" s="129">
        <f t="shared" si="61"/>
        <v>1551000</v>
      </c>
    </row>
    <row r="836" spans="1:10" x14ac:dyDescent="0.25">
      <c r="A836" s="17" t="s">
        <v>1386</v>
      </c>
      <c r="B836" s="18" t="s">
        <v>1387</v>
      </c>
      <c r="C836" s="19"/>
      <c r="D836" s="91" t="s">
        <v>223</v>
      </c>
      <c r="E836" s="118">
        <v>80</v>
      </c>
      <c r="F836" s="92">
        <v>43865</v>
      </c>
      <c r="G836" s="92">
        <f t="shared" si="63"/>
        <v>3509200</v>
      </c>
      <c r="J836" s="129">
        <f t="shared" si="61"/>
        <v>3509200</v>
      </c>
    </row>
    <row r="837" spans="1:10" x14ac:dyDescent="0.25">
      <c r="A837" s="13"/>
      <c r="B837" s="14"/>
      <c r="C837" s="15"/>
      <c r="D837" s="91"/>
      <c r="E837" s="118"/>
      <c r="F837" s="92"/>
      <c r="G837" s="92"/>
      <c r="J837" s="129">
        <f t="shared" si="61"/>
        <v>0</v>
      </c>
    </row>
    <row r="838" spans="1:10" x14ac:dyDescent="0.25">
      <c r="A838" s="3" t="s">
        <v>1388</v>
      </c>
      <c r="B838" s="16" t="s">
        <v>1389</v>
      </c>
      <c r="C838" s="5"/>
      <c r="D838" s="94"/>
      <c r="E838" s="119"/>
      <c r="F838" s="87"/>
      <c r="G838" s="87">
        <f>SUM(G839)</f>
        <v>18816393.899999999</v>
      </c>
      <c r="J838" s="129">
        <f t="shared" si="61"/>
        <v>0</v>
      </c>
    </row>
    <row r="839" spans="1:10" x14ac:dyDescent="0.25">
      <c r="A839" s="17" t="s">
        <v>1390</v>
      </c>
      <c r="B839" s="18" t="s">
        <v>1391</v>
      </c>
      <c r="C839" s="19"/>
      <c r="D839" s="91" t="s">
        <v>223</v>
      </c>
      <c r="E839" s="118">
        <v>11834.21</v>
      </c>
      <c r="F839" s="92">
        <v>1590</v>
      </c>
      <c r="G839" s="92">
        <f>+F839*E839</f>
        <v>18816393.899999999</v>
      </c>
      <c r="J839" s="129">
        <f t="shared" si="61"/>
        <v>18816393.899999999</v>
      </c>
    </row>
    <row r="840" spans="1:10" x14ac:dyDescent="0.25">
      <c r="A840" s="17"/>
      <c r="B840" s="18"/>
      <c r="C840" s="19"/>
      <c r="D840" s="91"/>
      <c r="E840" s="118"/>
      <c r="F840" s="92"/>
      <c r="G840" s="92"/>
      <c r="J840" s="129">
        <f t="shared" si="61"/>
        <v>0</v>
      </c>
    </row>
    <row r="841" spans="1:10" x14ac:dyDescent="0.25">
      <c r="A841" s="3" t="s">
        <v>1392</v>
      </c>
      <c r="B841" s="16" t="s">
        <v>1393</v>
      </c>
      <c r="C841" s="5"/>
      <c r="D841" s="85"/>
      <c r="E841" s="116"/>
      <c r="F841" s="86"/>
      <c r="G841" s="73">
        <f>+G842+G844+G854+G859+G864+G867</f>
        <v>158098500</v>
      </c>
      <c r="J841" s="129">
        <f t="shared" si="61"/>
        <v>0</v>
      </c>
    </row>
    <row r="842" spans="1:10" x14ac:dyDescent="0.25">
      <c r="A842" s="6" t="s">
        <v>1394</v>
      </c>
      <c r="B842" s="7" t="s">
        <v>1395</v>
      </c>
      <c r="C842" s="8"/>
      <c r="D842" s="88"/>
      <c r="E842" s="117"/>
      <c r="F842" s="89"/>
      <c r="G842" s="74">
        <f>SUM(G843)</f>
        <v>15120000</v>
      </c>
      <c r="J842" s="129">
        <f t="shared" ref="J842:J905" si="64">+F842*E842</f>
        <v>0</v>
      </c>
    </row>
    <row r="843" spans="1:10" x14ac:dyDescent="0.25">
      <c r="A843" s="17" t="s">
        <v>1396</v>
      </c>
      <c r="B843" s="18" t="s">
        <v>1397</v>
      </c>
      <c r="C843" s="19"/>
      <c r="D843" s="91" t="s">
        <v>1820</v>
      </c>
      <c r="E843" s="118">
        <v>1</v>
      </c>
      <c r="F843" s="92">
        <v>15120000</v>
      </c>
      <c r="G843" s="92">
        <f>+F843*E843</f>
        <v>15120000</v>
      </c>
      <c r="J843" s="129">
        <f t="shared" si="64"/>
        <v>15120000</v>
      </c>
    </row>
    <row r="844" spans="1:10" x14ac:dyDescent="0.25">
      <c r="A844" s="6" t="s">
        <v>1398</v>
      </c>
      <c r="B844" s="7" t="s">
        <v>1399</v>
      </c>
      <c r="C844" s="8"/>
      <c r="D844" s="88"/>
      <c r="E844" s="117"/>
      <c r="F844" s="89"/>
      <c r="G844" s="90">
        <f>SUM(G845:G853)</f>
        <v>47640600</v>
      </c>
      <c r="J844" s="129">
        <f t="shared" si="64"/>
        <v>0</v>
      </c>
    </row>
    <row r="845" spans="1:10" x14ac:dyDescent="0.25">
      <c r="A845" s="17" t="s">
        <v>1400</v>
      </c>
      <c r="B845" s="18" t="s">
        <v>1401</v>
      </c>
      <c r="C845" s="19"/>
      <c r="D845" s="91" t="s">
        <v>1820</v>
      </c>
      <c r="E845" s="118">
        <v>1</v>
      </c>
      <c r="F845" s="92">
        <v>18900000</v>
      </c>
      <c r="G845" s="92">
        <f t="shared" ref="G845:G853" si="65">+F845*E845</f>
        <v>18900000</v>
      </c>
      <c r="J845" s="129">
        <f t="shared" si="64"/>
        <v>18900000</v>
      </c>
    </row>
    <row r="846" spans="1:10" x14ac:dyDescent="0.25">
      <c r="A846" s="17" t="s">
        <v>1402</v>
      </c>
      <c r="B846" s="18" t="s">
        <v>1403</v>
      </c>
      <c r="C846" s="19"/>
      <c r="D846" s="91" t="s">
        <v>1820</v>
      </c>
      <c r="E846" s="118">
        <v>1</v>
      </c>
      <c r="F846" s="92">
        <v>5292000</v>
      </c>
      <c r="G846" s="92">
        <f t="shared" si="65"/>
        <v>5292000</v>
      </c>
      <c r="J846" s="129">
        <f t="shared" si="64"/>
        <v>5292000</v>
      </c>
    </row>
    <row r="847" spans="1:10" x14ac:dyDescent="0.25">
      <c r="A847" s="17" t="s">
        <v>1404</v>
      </c>
      <c r="B847" s="18" t="s">
        <v>1405</v>
      </c>
      <c r="C847" s="19"/>
      <c r="D847" s="91" t="s">
        <v>1820</v>
      </c>
      <c r="E847" s="118">
        <v>73</v>
      </c>
      <c r="F847" s="92">
        <v>226800</v>
      </c>
      <c r="G847" s="92">
        <f t="shared" si="65"/>
        <v>16556400</v>
      </c>
      <c r="J847" s="129">
        <f t="shared" si="64"/>
        <v>16556400</v>
      </c>
    </row>
    <row r="848" spans="1:10" x14ac:dyDescent="0.25">
      <c r="A848" s="17" t="s">
        <v>1406</v>
      </c>
      <c r="B848" s="18" t="s">
        <v>1407</v>
      </c>
      <c r="C848" s="19"/>
      <c r="D848" s="91" t="s">
        <v>1820</v>
      </c>
      <c r="E848" s="118">
        <v>2</v>
      </c>
      <c r="F848" s="92">
        <v>403200</v>
      </c>
      <c r="G848" s="92">
        <f t="shared" si="65"/>
        <v>806400</v>
      </c>
      <c r="J848" s="129">
        <f t="shared" si="64"/>
        <v>806400</v>
      </c>
    </row>
    <row r="849" spans="1:10" x14ac:dyDescent="0.25">
      <c r="A849" s="17" t="s">
        <v>1408</v>
      </c>
      <c r="B849" s="18" t="s">
        <v>1409</v>
      </c>
      <c r="C849" s="19"/>
      <c r="D849" s="91" t="s">
        <v>1820</v>
      </c>
      <c r="E849" s="118">
        <v>3</v>
      </c>
      <c r="F849" s="92">
        <v>302400</v>
      </c>
      <c r="G849" s="92">
        <f t="shared" si="65"/>
        <v>907200</v>
      </c>
      <c r="J849" s="129">
        <f t="shared" si="64"/>
        <v>907200</v>
      </c>
    </row>
    <row r="850" spans="1:10" x14ac:dyDescent="0.25">
      <c r="A850" s="17" t="s">
        <v>1410</v>
      </c>
      <c r="B850" s="18" t="s">
        <v>1411</v>
      </c>
      <c r="C850" s="19"/>
      <c r="D850" s="91" t="s">
        <v>1820</v>
      </c>
      <c r="E850" s="118">
        <v>15</v>
      </c>
      <c r="F850" s="92">
        <v>214200</v>
      </c>
      <c r="G850" s="92">
        <f t="shared" si="65"/>
        <v>3213000</v>
      </c>
      <c r="J850" s="129">
        <f t="shared" si="64"/>
        <v>3213000</v>
      </c>
    </row>
    <row r="851" spans="1:10" x14ac:dyDescent="0.25">
      <c r="A851" s="17" t="s">
        <v>1412</v>
      </c>
      <c r="B851" s="18" t="s">
        <v>1413</v>
      </c>
      <c r="C851" s="19"/>
      <c r="D851" s="91" t="s">
        <v>1820</v>
      </c>
      <c r="E851" s="118">
        <v>2</v>
      </c>
      <c r="F851" s="92">
        <v>428400</v>
      </c>
      <c r="G851" s="92">
        <f t="shared" si="65"/>
        <v>856800</v>
      </c>
      <c r="J851" s="129">
        <f t="shared" si="64"/>
        <v>856800</v>
      </c>
    </row>
    <row r="852" spans="1:10" x14ac:dyDescent="0.25">
      <c r="A852" s="17" t="s">
        <v>1414</v>
      </c>
      <c r="B852" s="18" t="s">
        <v>1415</v>
      </c>
      <c r="C852" s="19"/>
      <c r="D852" s="91" t="s">
        <v>1820</v>
      </c>
      <c r="E852" s="118">
        <v>2</v>
      </c>
      <c r="F852" s="92">
        <v>277200</v>
      </c>
      <c r="G852" s="92">
        <f t="shared" si="65"/>
        <v>554400</v>
      </c>
      <c r="J852" s="129">
        <f t="shared" si="64"/>
        <v>554400</v>
      </c>
    </row>
    <row r="853" spans="1:10" x14ac:dyDescent="0.25">
      <c r="A853" s="17" t="s">
        <v>1416</v>
      </c>
      <c r="B853" s="18" t="s">
        <v>1417</v>
      </c>
      <c r="C853" s="19"/>
      <c r="D853" s="91" t="s">
        <v>1820</v>
      </c>
      <c r="E853" s="118">
        <v>2</v>
      </c>
      <c r="F853" s="92">
        <v>277200</v>
      </c>
      <c r="G853" s="92">
        <f t="shared" si="65"/>
        <v>554400</v>
      </c>
      <c r="J853" s="129">
        <f t="shared" si="64"/>
        <v>554400</v>
      </c>
    </row>
    <row r="854" spans="1:10" x14ac:dyDescent="0.25">
      <c r="A854" s="6" t="s">
        <v>1418</v>
      </c>
      <c r="B854" s="7" t="s">
        <v>1419</v>
      </c>
      <c r="C854" s="8"/>
      <c r="D854" s="88"/>
      <c r="E854" s="117"/>
      <c r="F854" s="89"/>
      <c r="G854" s="90">
        <f>SUM(G855:G858)</f>
        <v>13053600</v>
      </c>
      <c r="J854" s="129">
        <f t="shared" si="64"/>
        <v>0</v>
      </c>
    </row>
    <row r="855" spans="1:10" x14ac:dyDescent="0.25">
      <c r="A855" s="17" t="s">
        <v>1420</v>
      </c>
      <c r="B855" s="18" t="s">
        <v>1421</v>
      </c>
      <c r="C855" s="19"/>
      <c r="D855" s="91" t="s">
        <v>1820</v>
      </c>
      <c r="E855" s="118">
        <v>1</v>
      </c>
      <c r="F855" s="92">
        <v>8820000</v>
      </c>
      <c r="G855" s="92">
        <f t="shared" ref="G855:G858" si="66">+F855*E855</f>
        <v>8820000</v>
      </c>
      <c r="J855" s="129">
        <f t="shared" si="64"/>
        <v>8820000</v>
      </c>
    </row>
    <row r="856" spans="1:10" x14ac:dyDescent="0.25">
      <c r="A856" s="17" t="s">
        <v>1422</v>
      </c>
      <c r="B856" s="18" t="s">
        <v>1423</v>
      </c>
      <c r="C856" s="19"/>
      <c r="D856" s="91" t="s">
        <v>1820</v>
      </c>
      <c r="E856" s="118">
        <v>6</v>
      </c>
      <c r="F856" s="92">
        <v>378000</v>
      </c>
      <c r="G856" s="92">
        <f t="shared" si="66"/>
        <v>2268000</v>
      </c>
      <c r="J856" s="129">
        <f t="shared" si="64"/>
        <v>2268000</v>
      </c>
    </row>
    <row r="857" spans="1:10" x14ac:dyDescent="0.25">
      <c r="A857" s="17" t="s">
        <v>1424</v>
      </c>
      <c r="B857" s="18" t="s">
        <v>1425</v>
      </c>
      <c r="C857" s="19"/>
      <c r="D857" s="91" t="s">
        <v>1820</v>
      </c>
      <c r="E857" s="118">
        <v>18</v>
      </c>
      <c r="F857" s="92">
        <v>37800</v>
      </c>
      <c r="G857" s="92">
        <f t="shared" si="66"/>
        <v>680400</v>
      </c>
      <c r="J857" s="129">
        <f t="shared" si="64"/>
        <v>680400</v>
      </c>
    </row>
    <row r="858" spans="1:10" x14ac:dyDescent="0.25">
      <c r="A858" s="17" t="s">
        <v>1426</v>
      </c>
      <c r="B858" s="18" t="s">
        <v>1413</v>
      </c>
      <c r="C858" s="19"/>
      <c r="D858" s="91" t="s">
        <v>1820</v>
      </c>
      <c r="E858" s="118">
        <v>3</v>
      </c>
      <c r="F858" s="92">
        <v>428400</v>
      </c>
      <c r="G858" s="92">
        <f t="shared" si="66"/>
        <v>1285200</v>
      </c>
      <c r="J858" s="129">
        <f t="shared" si="64"/>
        <v>1285200</v>
      </c>
    </row>
    <row r="859" spans="1:10" x14ac:dyDescent="0.25">
      <c r="A859" s="6" t="s">
        <v>1427</v>
      </c>
      <c r="B859" s="7" t="s">
        <v>1428</v>
      </c>
      <c r="C859" s="8"/>
      <c r="D859" s="88"/>
      <c r="E859" s="117"/>
      <c r="F859" s="89"/>
      <c r="G859" s="90">
        <f>SUM(G860:G863)</f>
        <v>42008400</v>
      </c>
      <c r="J859" s="129">
        <f t="shared" si="64"/>
        <v>0</v>
      </c>
    </row>
    <row r="860" spans="1:10" x14ac:dyDescent="0.25">
      <c r="A860" s="17" t="s">
        <v>1429</v>
      </c>
      <c r="B860" s="18" t="s">
        <v>1430</v>
      </c>
      <c r="C860" s="19"/>
      <c r="D860" s="91" t="s">
        <v>1820</v>
      </c>
      <c r="E860" s="118">
        <v>1</v>
      </c>
      <c r="F860" s="92">
        <v>20790000</v>
      </c>
      <c r="G860" s="92">
        <f t="shared" ref="G860:G863" si="67">+F860*E860</f>
        <v>20790000</v>
      </c>
      <c r="J860" s="129">
        <f t="shared" si="64"/>
        <v>20790000</v>
      </c>
    </row>
    <row r="861" spans="1:10" x14ac:dyDescent="0.25">
      <c r="A861" s="17" t="s">
        <v>1431</v>
      </c>
      <c r="B861" s="18" t="s">
        <v>1432</v>
      </c>
      <c r="C861" s="19"/>
      <c r="D861" s="91" t="s">
        <v>1820</v>
      </c>
      <c r="E861" s="118">
        <v>5</v>
      </c>
      <c r="F861" s="92">
        <v>2016000</v>
      </c>
      <c r="G861" s="92">
        <f t="shared" si="67"/>
        <v>10080000</v>
      </c>
      <c r="J861" s="129">
        <f t="shared" si="64"/>
        <v>10080000</v>
      </c>
    </row>
    <row r="862" spans="1:10" x14ac:dyDescent="0.25">
      <c r="A862" s="17" t="s">
        <v>1433</v>
      </c>
      <c r="B862" s="18" t="s">
        <v>1434</v>
      </c>
      <c r="C862" s="19"/>
      <c r="D862" s="91" t="s">
        <v>1820</v>
      </c>
      <c r="E862" s="118">
        <v>2</v>
      </c>
      <c r="F862" s="92">
        <v>2293200</v>
      </c>
      <c r="G862" s="92">
        <f t="shared" si="67"/>
        <v>4586400</v>
      </c>
      <c r="J862" s="129">
        <f t="shared" si="64"/>
        <v>4586400</v>
      </c>
    </row>
    <row r="863" spans="1:10" ht="24" x14ac:dyDescent="0.25">
      <c r="A863" s="17" t="s">
        <v>1435</v>
      </c>
      <c r="B863" s="18" t="s">
        <v>1436</v>
      </c>
      <c r="C863" s="19"/>
      <c r="D863" s="91" t="s">
        <v>1820</v>
      </c>
      <c r="E863" s="118">
        <v>1</v>
      </c>
      <c r="F863" s="92">
        <v>6552000</v>
      </c>
      <c r="G863" s="92">
        <f t="shared" si="67"/>
        <v>6552000</v>
      </c>
      <c r="J863" s="129">
        <f t="shared" si="64"/>
        <v>6552000</v>
      </c>
    </row>
    <row r="864" spans="1:10" x14ac:dyDescent="0.25">
      <c r="A864" s="6" t="s">
        <v>1437</v>
      </c>
      <c r="B864" s="7" t="s">
        <v>1438</v>
      </c>
      <c r="C864" s="8"/>
      <c r="D864" s="88"/>
      <c r="E864" s="117"/>
      <c r="F864" s="89"/>
      <c r="G864" s="89">
        <f>SUM(G865:G866)</f>
        <v>18396000</v>
      </c>
      <c r="J864" s="129">
        <f t="shared" si="64"/>
        <v>0</v>
      </c>
    </row>
    <row r="865" spans="1:10" x14ac:dyDescent="0.25">
      <c r="A865" s="17" t="s">
        <v>1439</v>
      </c>
      <c r="B865" s="18" t="s">
        <v>1421</v>
      </c>
      <c r="C865" s="19"/>
      <c r="D865" s="91" t="s">
        <v>1820</v>
      </c>
      <c r="E865" s="118">
        <v>1</v>
      </c>
      <c r="F865" s="92">
        <v>8820000</v>
      </c>
      <c r="G865" s="92">
        <f t="shared" ref="G865:G866" si="68">+F865*E865</f>
        <v>8820000</v>
      </c>
      <c r="J865" s="129">
        <f t="shared" si="64"/>
        <v>8820000</v>
      </c>
    </row>
    <row r="866" spans="1:10" x14ac:dyDescent="0.25">
      <c r="A866" s="17" t="s">
        <v>1440</v>
      </c>
      <c r="B866" s="18" t="s">
        <v>1441</v>
      </c>
      <c r="C866" s="19"/>
      <c r="D866" s="91" t="s">
        <v>1820</v>
      </c>
      <c r="E866" s="118">
        <v>1</v>
      </c>
      <c r="F866" s="92">
        <v>9576000</v>
      </c>
      <c r="G866" s="92">
        <f t="shared" si="68"/>
        <v>9576000</v>
      </c>
      <c r="J866" s="129">
        <f t="shared" si="64"/>
        <v>9576000</v>
      </c>
    </row>
    <row r="867" spans="1:10" x14ac:dyDescent="0.25">
      <c r="A867" s="6" t="s">
        <v>1442</v>
      </c>
      <c r="B867" s="7" t="s">
        <v>1443</v>
      </c>
      <c r="C867" s="8"/>
      <c r="D867" s="88"/>
      <c r="E867" s="117"/>
      <c r="F867" s="89"/>
      <c r="G867" s="89">
        <f>SUM(G868:G870)</f>
        <v>21879900</v>
      </c>
      <c r="J867" s="129">
        <f t="shared" si="64"/>
        <v>0</v>
      </c>
    </row>
    <row r="868" spans="1:10" x14ac:dyDescent="0.25">
      <c r="A868" s="17" t="s">
        <v>1444</v>
      </c>
      <c r="B868" s="18" t="s">
        <v>1445</v>
      </c>
      <c r="C868" s="19"/>
      <c r="D868" s="91" t="s">
        <v>840</v>
      </c>
      <c r="E868" s="118">
        <v>215</v>
      </c>
      <c r="F868" s="92">
        <v>18900</v>
      </c>
      <c r="G868" s="92">
        <f t="shared" ref="G868:G870" si="69">+F868*E868</f>
        <v>4063500</v>
      </c>
      <c r="J868" s="129">
        <f t="shared" si="64"/>
        <v>4063500</v>
      </c>
    </row>
    <row r="869" spans="1:10" x14ac:dyDescent="0.25">
      <c r="A869" s="17" t="s">
        <v>1446</v>
      </c>
      <c r="B869" s="18" t="s">
        <v>1447</v>
      </c>
      <c r="C869" s="19"/>
      <c r="D869" s="91" t="s">
        <v>840</v>
      </c>
      <c r="E869" s="118">
        <v>495</v>
      </c>
      <c r="F869" s="92">
        <v>15120</v>
      </c>
      <c r="G869" s="92">
        <f t="shared" si="69"/>
        <v>7484400</v>
      </c>
      <c r="J869" s="129">
        <f t="shared" si="64"/>
        <v>7484400</v>
      </c>
    </row>
    <row r="870" spans="1:10" x14ac:dyDescent="0.25">
      <c r="A870" s="17" t="s">
        <v>1448</v>
      </c>
      <c r="B870" s="18" t="s">
        <v>1449</v>
      </c>
      <c r="C870" s="19"/>
      <c r="D870" s="91" t="s">
        <v>1823</v>
      </c>
      <c r="E870" s="118">
        <v>1</v>
      </c>
      <c r="F870" s="92">
        <v>10332000</v>
      </c>
      <c r="G870" s="92">
        <f t="shared" si="69"/>
        <v>10332000</v>
      </c>
      <c r="J870" s="129">
        <f t="shared" si="64"/>
        <v>10332000</v>
      </c>
    </row>
    <row r="871" spans="1:10" x14ac:dyDescent="0.25">
      <c r="A871" s="17"/>
      <c r="B871" s="18"/>
      <c r="C871" s="19"/>
      <c r="D871" s="91"/>
      <c r="E871" s="118"/>
      <c r="F871" s="92"/>
      <c r="G871" s="92"/>
      <c r="J871" s="129">
        <f t="shared" si="64"/>
        <v>0</v>
      </c>
    </row>
    <row r="872" spans="1:10" ht="24" x14ac:dyDescent="0.25">
      <c r="A872" s="3" t="s">
        <v>1450</v>
      </c>
      <c r="B872" s="16" t="s">
        <v>1451</v>
      </c>
      <c r="C872" s="5"/>
      <c r="D872" s="94"/>
      <c r="E872" s="119"/>
      <c r="F872" s="87"/>
      <c r="G872" s="87">
        <f>+G873+G933+G942+G965+G982+G985+G1067+G1081+G1085+G1102+G1110</f>
        <v>352005393</v>
      </c>
      <c r="J872" s="129">
        <f t="shared" si="64"/>
        <v>0</v>
      </c>
    </row>
    <row r="873" spans="1:10" x14ac:dyDescent="0.25">
      <c r="A873" s="6" t="s">
        <v>1452</v>
      </c>
      <c r="B873" s="7" t="s">
        <v>1453</v>
      </c>
      <c r="C873" s="8"/>
      <c r="D873" s="88"/>
      <c r="E873" s="117"/>
      <c r="F873" s="89"/>
      <c r="G873" s="90">
        <f>SUM(G874:G932)</f>
        <v>33554740</v>
      </c>
      <c r="J873" s="129">
        <f t="shared" si="64"/>
        <v>0</v>
      </c>
    </row>
    <row r="874" spans="1:10" x14ac:dyDescent="0.25">
      <c r="A874" s="75" t="s">
        <v>1454</v>
      </c>
      <c r="B874" s="76" t="s">
        <v>1455</v>
      </c>
      <c r="C874" s="2"/>
      <c r="D874" s="91"/>
      <c r="E874" s="118"/>
      <c r="F874" s="92"/>
      <c r="G874" s="92"/>
      <c r="J874" s="129">
        <f t="shared" si="64"/>
        <v>0</v>
      </c>
    </row>
    <row r="875" spans="1:10" x14ac:dyDescent="0.25">
      <c r="A875" s="17" t="s">
        <v>1456</v>
      </c>
      <c r="B875" s="18" t="s">
        <v>1457</v>
      </c>
      <c r="C875" s="19"/>
      <c r="D875" s="91" t="s">
        <v>1820</v>
      </c>
      <c r="E875" s="118">
        <v>1</v>
      </c>
      <c r="F875" s="92">
        <v>1538276</v>
      </c>
      <c r="G875" s="92">
        <f t="shared" ref="G875:G932" si="70">+F875*E875</f>
        <v>1538276</v>
      </c>
      <c r="J875" s="129">
        <f t="shared" si="64"/>
        <v>1538276</v>
      </c>
    </row>
    <row r="876" spans="1:10" ht="24" x14ac:dyDescent="0.25">
      <c r="A876" s="17"/>
      <c r="B876" s="18" t="s">
        <v>1458</v>
      </c>
      <c r="C876" s="19"/>
      <c r="D876" s="91"/>
      <c r="E876" s="118"/>
      <c r="F876" s="92"/>
      <c r="G876" s="92">
        <f t="shared" si="70"/>
        <v>0</v>
      </c>
      <c r="J876" s="129">
        <f t="shared" si="64"/>
        <v>0</v>
      </c>
    </row>
    <row r="877" spans="1:10" x14ac:dyDescent="0.25">
      <c r="A877" s="17"/>
      <c r="B877" s="18" t="s">
        <v>1459</v>
      </c>
      <c r="C877" s="19"/>
      <c r="D877" s="91"/>
      <c r="E877" s="118"/>
      <c r="F877" s="92"/>
      <c r="G877" s="92">
        <f t="shared" si="70"/>
        <v>0</v>
      </c>
      <c r="J877" s="129">
        <f t="shared" si="64"/>
        <v>0</v>
      </c>
    </row>
    <row r="878" spans="1:10" x14ac:dyDescent="0.25">
      <c r="A878" s="17" t="s">
        <v>1460</v>
      </c>
      <c r="B878" s="18" t="s">
        <v>1461</v>
      </c>
      <c r="C878" s="19"/>
      <c r="D878" s="91" t="s">
        <v>1820</v>
      </c>
      <c r="E878" s="118">
        <v>1</v>
      </c>
      <c r="F878" s="92">
        <v>687300</v>
      </c>
      <c r="G878" s="92">
        <f t="shared" si="70"/>
        <v>687300</v>
      </c>
      <c r="J878" s="129">
        <f t="shared" si="64"/>
        <v>687300</v>
      </c>
    </row>
    <row r="879" spans="1:10" x14ac:dyDescent="0.25">
      <c r="A879" s="17" t="s">
        <v>1462</v>
      </c>
      <c r="B879" s="18" t="s">
        <v>1463</v>
      </c>
      <c r="C879" s="19"/>
      <c r="D879" s="91" t="s">
        <v>1820</v>
      </c>
      <c r="E879" s="118">
        <v>1</v>
      </c>
      <c r="F879" s="92">
        <v>84564</v>
      </c>
      <c r="G879" s="92">
        <f t="shared" si="70"/>
        <v>84564</v>
      </c>
      <c r="J879" s="129">
        <f t="shared" si="64"/>
        <v>84564</v>
      </c>
    </row>
    <row r="880" spans="1:10" x14ac:dyDescent="0.25">
      <c r="A880" s="17" t="s">
        <v>1464</v>
      </c>
      <c r="B880" s="18" t="s">
        <v>1465</v>
      </c>
      <c r="C880" s="19"/>
      <c r="D880" s="91" t="s">
        <v>1820</v>
      </c>
      <c r="E880" s="118">
        <v>1</v>
      </c>
      <c r="F880" s="92">
        <v>111708</v>
      </c>
      <c r="G880" s="92">
        <f t="shared" si="70"/>
        <v>111708</v>
      </c>
      <c r="J880" s="129">
        <f t="shared" si="64"/>
        <v>111708</v>
      </c>
    </row>
    <row r="881" spans="1:10" x14ac:dyDescent="0.25">
      <c r="A881" s="17" t="s">
        <v>1466</v>
      </c>
      <c r="B881" s="18" t="s">
        <v>1467</v>
      </c>
      <c r="C881" s="19"/>
      <c r="D881" s="91" t="s">
        <v>1820</v>
      </c>
      <c r="E881" s="118">
        <v>1</v>
      </c>
      <c r="F881" s="92">
        <v>157412</v>
      </c>
      <c r="G881" s="92">
        <f t="shared" si="70"/>
        <v>157412</v>
      </c>
      <c r="J881" s="129">
        <f t="shared" si="64"/>
        <v>157412</v>
      </c>
    </row>
    <row r="882" spans="1:10" ht="24" x14ac:dyDescent="0.25">
      <c r="A882" s="17" t="s">
        <v>1468</v>
      </c>
      <c r="B882" s="18" t="s">
        <v>1469</v>
      </c>
      <c r="C882" s="19"/>
      <c r="D882" s="91" t="s">
        <v>1827</v>
      </c>
      <c r="E882" s="118">
        <v>1</v>
      </c>
      <c r="F882" s="92">
        <v>127948</v>
      </c>
      <c r="G882" s="92">
        <f t="shared" si="70"/>
        <v>127948</v>
      </c>
      <c r="J882" s="129">
        <f t="shared" si="64"/>
        <v>127948</v>
      </c>
    </row>
    <row r="883" spans="1:10" x14ac:dyDescent="0.25">
      <c r="A883" s="17" t="s">
        <v>1471</v>
      </c>
      <c r="B883" s="18" t="s">
        <v>1472</v>
      </c>
      <c r="C883" s="19"/>
      <c r="D883" s="91" t="s">
        <v>1828</v>
      </c>
      <c r="E883" s="118">
        <v>1</v>
      </c>
      <c r="F883" s="92">
        <v>178872</v>
      </c>
      <c r="G883" s="92">
        <f t="shared" si="70"/>
        <v>178872</v>
      </c>
      <c r="J883" s="129">
        <f t="shared" si="64"/>
        <v>178872</v>
      </c>
    </row>
    <row r="884" spans="1:10" x14ac:dyDescent="0.25">
      <c r="A884" s="75" t="s">
        <v>1474</v>
      </c>
      <c r="B884" s="76" t="s">
        <v>1475</v>
      </c>
      <c r="C884" s="2"/>
      <c r="D884" s="91"/>
      <c r="E884" s="118"/>
      <c r="F884" s="92"/>
      <c r="G884" s="92">
        <f t="shared" si="70"/>
        <v>0</v>
      </c>
      <c r="J884" s="129">
        <f t="shared" si="64"/>
        <v>0</v>
      </c>
    </row>
    <row r="885" spans="1:10" x14ac:dyDescent="0.25">
      <c r="A885" s="17" t="s">
        <v>1476</v>
      </c>
      <c r="B885" s="18" t="s">
        <v>1477</v>
      </c>
      <c r="C885" s="19"/>
      <c r="D885" s="91" t="s">
        <v>1820</v>
      </c>
      <c r="E885" s="118">
        <v>1</v>
      </c>
      <c r="F885" s="92">
        <v>1865280</v>
      </c>
      <c r="G885" s="92">
        <f t="shared" si="70"/>
        <v>1865280</v>
      </c>
      <c r="J885" s="129">
        <f t="shared" si="64"/>
        <v>1865280</v>
      </c>
    </row>
    <row r="886" spans="1:10" ht="24" x14ac:dyDescent="0.25">
      <c r="A886" s="17"/>
      <c r="B886" s="18" t="s">
        <v>1478</v>
      </c>
      <c r="C886" s="19"/>
      <c r="D886" s="91"/>
      <c r="E886" s="118"/>
      <c r="F886" s="92"/>
      <c r="G886" s="92">
        <f t="shared" si="70"/>
        <v>0</v>
      </c>
      <c r="J886" s="129">
        <f t="shared" si="64"/>
        <v>0</v>
      </c>
    </row>
    <row r="887" spans="1:10" x14ac:dyDescent="0.25">
      <c r="A887" s="17"/>
      <c r="B887" s="18" t="s">
        <v>1459</v>
      </c>
      <c r="C887" s="19"/>
      <c r="D887" s="91"/>
      <c r="E887" s="118"/>
      <c r="F887" s="92"/>
      <c r="G887" s="92">
        <f t="shared" si="70"/>
        <v>0</v>
      </c>
      <c r="J887" s="129">
        <f t="shared" si="64"/>
        <v>0</v>
      </c>
    </row>
    <row r="888" spans="1:10" x14ac:dyDescent="0.25">
      <c r="A888" s="17" t="s">
        <v>1479</v>
      </c>
      <c r="B888" s="18" t="s">
        <v>1480</v>
      </c>
      <c r="C888" s="19"/>
      <c r="D888" s="91" t="s">
        <v>1820</v>
      </c>
      <c r="E888" s="118">
        <v>1</v>
      </c>
      <c r="F888" s="92">
        <v>714096</v>
      </c>
      <c r="G888" s="92">
        <f t="shared" si="70"/>
        <v>714096</v>
      </c>
      <c r="J888" s="129">
        <f t="shared" si="64"/>
        <v>714096</v>
      </c>
    </row>
    <row r="889" spans="1:10" x14ac:dyDescent="0.25">
      <c r="A889" s="17" t="s">
        <v>1481</v>
      </c>
      <c r="B889" s="18" t="s">
        <v>1482</v>
      </c>
      <c r="C889" s="19"/>
      <c r="D889" s="91" t="s">
        <v>1820</v>
      </c>
      <c r="E889" s="118">
        <v>1</v>
      </c>
      <c r="F889" s="92">
        <v>94540</v>
      </c>
      <c r="G889" s="92">
        <f t="shared" si="70"/>
        <v>94540</v>
      </c>
      <c r="J889" s="129">
        <f t="shared" si="64"/>
        <v>94540</v>
      </c>
    </row>
    <row r="890" spans="1:10" x14ac:dyDescent="0.25">
      <c r="A890" s="17" t="s">
        <v>1483</v>
      </c>
      <c r="B890" s="18" t="s">
        <v>1484</v>
      </c>
      <c r="C890" s="19"/>
      <c r="D890" s="91" t="s">
        <v>1820</v>
      </c>
      <c r="E890" s="118">
        <v>1</v>
      </c>
      <c r="F890" s="92">
        <v>131892</v>
      </c>
      <c r="G890" s="92">
        <f t="shared" si="70"/>
        <v>131892</v>
      </c>
      <c r="J890" s="129">
        <f t="shared" si="64"/>
        <v>131892</v>
      </c>
    </row>
    <row r="891" spans="1:10" x14ac:dyDescent="0.25">
      <c r="A891" s="17" t="s">
        <v>1485</v>
      </c>
      <c r="B891" s="18" t="s">
        <v>1467</v>
      </c>
      <c r="C891" s="19"/>
      <c r="D891" s="91" t="s">
        <v>1820</v>
      </c>
      <c r="E891" s="118">
        <v>1</v>
      </c>
      <c r="F891" s="92">
        <v>157412</v>
      </c>
      <c r="G891" s="92">
        <f t="shared" si="70"/>
        <v>157412</v>
      </c>
      <c r="J891" s="129">
        <f t="shared" si="64"/>
        <v>157412</v>
      </c>
    </row>
    <row r="892" spans="1:10" ht="24" x14ac:dyDescent="0.25">
      <c r="A892" s="17" t="s">
        <v>1486</v>
      </c>
      <c r="B892" s="18" t="s">
        <v>1469</v>
      </c>
      <c r="C892" s="19"/>
      <c r="D892" s="91" t="s">
        <v>1827</v>
      </c>
      <c r="E892" s="118">
        <v>1</v>
      </c>
      <c r="F892" s="92">
        <v>156484</v>
      </c>
      <c r="G892" s="92">
        <f t="shared" si="70"/>
        <v>156484</v>
      </c>
      <c r="J892" s="129">
        <f t="shared" si="64"/>
        <v>156484</v>
      </c>
    </row>
    <row r="893" spans="1:10" x14ac:dyDescent="0.25">
      <c r="A893" s="17" t="s">
        <v>1487</v>
      </c>
      <c r="B893" s="18" t="s">
        <v>1472</v>
      </c>
      <c r="C893" s="19"/>
      <c r="D893" s="91" t="s">
        <v>1828</v>
      </c>
      <c r="E893" s="118">
        <v>1</v>
      </c>
      <c r="F893" s="92">
        <v>192676</v>
      </c>
      <c r="G893" s="92">
        <f t="shared" si="70"/>
        <v>192676</v>
      </c>
      <c r="J893" s="129">
        <f t="shared" si="64"/>
        <v>192676</v>
      </c>
    </row>
    <row r="894" spans="1:10" x14ac:dyDescent="0.25">
      <c r="A894" s="75" t="s">
        <v>1488</v>
      </c>
      <c r="B894" s="76" t="s">
        <v>1489</v>
      </c>
      <c r="C894" s="2"/>
      <c r="D894" s="91"/>
      <c r="E894" s="118"/>
      <c r="F894" s="92"/>
      <c r="G894" s="92">
        <f t="shared" si="70"/>
        <v>0</v>
      </c>
      <c r="J894" s="129">
        <f t="shared" si="64"/>
        <v>0</v>
      </c>
    </row>
    <row r="895" spans="1:10" x14ac:dyDescent="0.25">
      <c r="A895" s="17" t="s">
        <v>1490</v>
      </c>
      <c r="B895" s="18" t="s">
        <v>1491</v>
      </c>
      <c r="C895" s="19"/>
      <c r="D895" s="91" t="s">
        <v>1820</v>
      </c>
      <c r="E895" s="118">
        <v>1</v>
      </c>
      <c r="F895" s="92">
        <v>1865280</v>
      </c>
      <c r="G895" s="92">
        <f t="shared" si="70"/>
        <v>1865280</v>
      </c>
      <c r="J895" s="129">
        <f t="shared" si="64"/>
        <v>1865280</v>
      </c>
    </row>
    <row r="896" spans="1:10" ht="24" x14ac:dyDescent="0.25">
      <c r="A896" s="17"/>
      <c r="B896" s="18" t="s">
        <v>1492</v>
      </c>
      <c r="C896" s="19"/>
      <c r="D896" s="91"/>
      <c r="E896" s="118"/>
      <c r="F896" s="92"/>
      <c r="G896" s="92">
        <f t="shared" si="70"/>
        <v>0</v>
      </c>
      <c r="J896" s="129">
        <f t="shared" si="64"/>
        <v>0</v>
      </c>
    </row>
    <row r="897" spans="1:10" x14ac:dyDescent="0.25">
      <c r="A897" s="17"/>
      <c r="B897" s="18" t="s">
        <v>1459</v>
      </c>
      <c r="C897" s="19"/>
      <c r="D897" s="91"/>
      <c r="E897" s="118"/>
      <c r="F897" s="92"/>
      <c r="G897" s="92">
        <f t="shared" si="70"/>
        <v>0</v>
      </c>
      <c r="J897" s="129">
        <f t="shared" si="64"/>
        <v>0</v>
      </c>
    </row>
    <row r="898" spans="1:10" x14ac:dyDescent="0.25">
      <c r="A898" s="17" t="s">
        <v>1493</v>
      </c>
      <c r="B898" s="18" t="s">
        <v>1461</v>
      </c>
      <c r="C898" s="19"/>
      <c r="D898" s="91" t="s">
        <v>1820</v>
      </c>
      <c r="E898" s="118">
        <v>1</v>
      </c>
      <c r="F898" s="92">
        <v>687300</v>
      </c>
      <c r="G898" s="92">
        <f t="shared" si="70"/>
        <v>687300</v>
      </c>
      <c r="J898" s="129">
        <f t="shared" si="64"/>
        <v>687300</v>
      </c>
    </row>
    <row r="899" spans="1:10" x14ac:dyDescent="0.25">
      <c r="A899" s="17" t="s">
        <v>1494</v>
      </c>
      <c r="B899" s="18" t="s">
        <v>1495</v>
      </c>
      <c r="C899" s="19"/>
      <c r="D899" s="91" t="s">
        <v>1820</v>
      </c>
      <c r="E899" s="118">
        <v>1</v>
      </c>
      <c r="F899" s="92">
        <v>96280</v>
      </c>
      <c r="G899" s="92">
        <f t="shared" si="70"/>
        <v>96280</v>
      </c>
      <c r="J899" s="129">
        <f t="shared" si="64"/>
        <v>96280</v>
      </c>
    </row>
    <row r="900" spans="1:10" x14ac:dyDescent="0.25">
      <c r="A900" s="17" t="s">
        <v>1496</v>
      </c>
      <c r="B900" s="18" t="s">
        <v>1467</v>
      </c>
      <c r="C900" s="19"/>
      <c r="D900" s="91" t="s">
        <v>1820</v>
      </c>
      <c r="E900" s="118">
        <v>1</v>
      </c>
      <c r="F900" s="92">
        <v>157412</v>
      </c>
      <c r="G900" s="92">
        <f t="shared" si="70"/>
        <v>157412</v>
      </c>
      <c r="J900" s="129">
        <f t="shared" si="64"/>
        <v>157412</v>
      </c>
    </row>
    <row r="901" spans="1:10" ht="24" x14ac:dyDescent="0.25">
      <c r="A901" s="17" t="s">
        <v>1497</v>
      </c>
      <c r="B901" s="18" t="s">
        <v>1469</v>
      </c>
      <c r="C901" s="19"/>
      <c r="D901" s="91" t="s">
        <v>1827</v>
      </c>
      <c r="E901" s="118">
        <v>1</v>
      </c>
      <c r="F901" s="92">
        <v>156484</v>
      </c>
      <c r="G901" s="92">
        <f t="shared" si="70"/>
        <v>156484</v>
      </c>
      <c r="J901" s="129">
        <f t="shared" si="64"/>
        <v>156484</v>
      </c>
    </row>
    <row r="902" spans="1:10" x14ac:dyDescent="0.25">
      <c r="A902" s="17" t="s">
        <v>1498</v>
      </c>
      <c r="B902" s="18" t="s">
        <v>1472</v>
      </c>
      <c r="C902" s="19"/>
      <c r="D902" s="91" t="s">
        <v>1828</v>
      </c>
      <c r="E902" s="118">
        <v>1</v>
      </c>
      <c r="F902" s="92">
        <v>192676</v>
      </c>
      <c r="G902" s="92">
        <f t="shared" si="70"/>
        <v>192676</v>
      </c>
      <c r="J902" s="129">
        <f t="shared" si="64"/>
        <v>192676</v>
      </c>
    </row>
    <row r="903" spans="1:10" x14ac:dyDescent="0.25">
      <c r="A903" s="75" t="s">
        <v>1499</v>
      </c>
      <c r="B903" s="76" t="s">
        <v>1500</v>
      </c>
      <c r="C903" s="2"/>
      <c r="D903" s="91"/>
      <c r="E903" s="118"/>
      <c r="F903" s="92"/>
      <c r="G903" s="92">
        <f t="shared" si="70"/>
        <v>0</v>
      </c>
      <c r="J903" s="129">
        <f t="shared" si="64"/>
        <v>0</v>
      </c>
    </row>
    <row r="904" spans="1:10" x14ac:dyDescent="0.25">
      <c r="A904" s="17" t="s">
        <v>1501</v>
      </c>
      <c r="B904" s="18" t="s">
        <v>1491</v>
      </c>
      <c r="C904" s="19"/>
      <c r="D904" s="91" t="s">
        <v>1820</v>
      </c>
      <c r="E904" s="118">
        <v>1</v>
      </c>
      <c r="F904" s="92">
        <v>1865280</v>
      </c>
      <c r="G904" s="92">
        <f t="shared" si="70"/>
        <v>1865280</v>
      </c>
      <c r="J904" s="129">
        <f t="shared" si="64"/>
        <v>1865280</v>
      </c>
    </row>
    <row r="905" spans="1:10" ht="24" x14ac:dyDescent="0.25">
      <c r="A905" s="17"/>
      <c r="B905" s="18" t="s">
        <v>1502</v>
      </c>
      <c r="C905" s="19"/>
      <c r="D905" s="91"/>
      <c r="E905" s="118"/>
      <c r="F905" s="92"/>
      <c r="G905" s="92">
        <f t="shared" si="70"/>
        <v>0</v>
      </c>
      <c r="J905" s="129">
        <f t="shared" si="64"/>
        <v>0</v>
      </c>
    </row>
    <row r="906" spans="1:10" x14ac:dyDescent="0.25">
      <c r="A906" s="17"/>
      <c r="B906" s="18" t="s">
        <v>1459</v>
      </c>
      <c r="C906" s="19"/>
      <c r="D906" s="91"/>
      <c r="E906" s="118"/>
      <c r="F906" s="92"/>
      <c r="G906" s="92">
        <f t="shared" si="70"/>
        <v>0</v>
      </c>
      <c r="J906" s="129">
        <f t="shared" ref="J906:J969" si="71">+F906*E906</f>
        <v>0</v>
      </c>
    </row>
    <row r="907" spans="1:10" x14ac:dyDescent="0.25">
      <c r="A907" s="17" t="s">
        <v>1503</v>
      </c>
      <c r="B907" s="18" t="s">
        <v>1461</v>
      </c>
      <c r="C907" s="19"/>
      <c r="D907" s="91" t="s">
        <v>1820</v>
      </c>
      <c r="E907" s="118">
        <v>1</v>
      </c>
      <c r="F907" s="92">
        <v>687300</v>
      </c>
      <c r="G907" s="92">
        <f t="shared" si="70"/>
        <v>687300</v>
      </c>
      <c r="J907" s="129">
        <f t="shared" si="71"/>
        <v>687300</v>
      </c>
    </row>
    <row r="908" spans="1:10" x14ac:dyDescent="0.25">
      <c r="A908" s="17" t="s">
        <v>1504</v>
      </c>
      <c r="B908" s="18" t="s">
        <v>1505</v>
      </c>
      <c r="C908" s="19"/>
      <c r="D908" s="91" t="s">
        <v>1820</v>
      </c>
      <c r="E908" s="118">
        <v>1</v>
      </c>
      <c r="F908" s="92">
        <v>89552</v>
      </c>
      <c r="G908" s="92">
        <f t="shared" si="70"/>
        <v>89552</v>
      </c>
      <c r="J908" s="129">
        <f t="shared" si="71"/>
        <v>89552</v>
      </c>
    </row>
    <row r="909" spans="1:10" x14ac:dyDescent="0.25">
      <c r="A909" s="17" t="s">
        <v>1506</v>
      </c>
      <c r="B909" s="18" t="s">
        <v>1484</v>
      </c>
      <c r="C909" s="19"/>
      <c r="D909" s="91" t="s">
        <v>1820</v>
      </c>
      <c r="E909" s="118">
        <v>1</v>
      </c>
      <c r="F909" s="92">
        <v>131892</v>
      </c>
      <c r="G909" s="92">
        <f t="shared" si="70"/>
        <v>131892</v>
      </c>
      <c r="J909" s="129">
        <f t="shared" si="71"/>
        <v>131892</v>
      </c>
    </row>
    <row r="910" spans="1:10" x14ac:dyDescent="0.25">
      <c r="A910" s="17" t="s">
        <v>1507</v>
      </c>
      <c r="B910" s="18" t="s">
        <v>1467</v>
      </c>
      <c r="C910" s="19"/>
      <c r="D910" s="91" t="s">
        <v>1820</v>
      </c>
      <c r="E910" s="118">
        <v>1</v>
      </c>
      <c r="F910" s="92">
        <v>157412</v>
      </c>
      <c r="G910" s="92">
        <f t="shared" si="70"/>
        <v>157412</v>
      </c>
      <c r="J910" s="129">
        <f t="shared" si="71"/>
        <v>157412</v>
      </c>
    </row>
    <row r="911" spans="1:10" ht="24" x14ac:dyDescent="0.25">
      <c r="A911" s="17" t="s">
        <v>1508</v>
      </c>
      <c r="B911" s="18" t="s">
        <v>1469</v>
      </c>
      <c r="C911" s="19"/>
      <c r="D911" s="91" t="s">
        <v>1827</v>
      </c>
      <c r="E911" s="118">
        <v>1</v>
      </c>
      <c r="F911" s="92">
        <v>170752</v>
      </c>
      <c r="G911" s="92">
        <f t="shared" si="70"/>
        <v>170752</v>
      </c>
      <c r="J911" s="129">
        <f t="shared" si="71"/>
        <v>170752</v>
      </c>
    </row>
    <row r="912" spans="1:10" x14ac:dyDescent="0.25">
      <c r="A912" s="17" t="s">
        <v>1509</v>
      </c>
      <c r="B912" s="18" t="s">
        <v>1472</v>
      </c>
      <c r="C912" s="19"/>
      <c r="D912" s="91" t="s">
        <v>1828</v>
      </c>
      <c r="E912" s="118">
        <v>1</v>
      </c>
      <c r="F912" s="92">
        <v>199404</v>
      </c>
      <c r="G912" s="92">
        <f t="shared" si="70"/>
        <v>199404</v>
      </c>
      <c r="J912" s="129">
        <f t="shared" si="71"/>
        <v>199404</v>
      </c>
    </row>
    <row r="913" spans="1:10" x14ac:dyDescent="0.25">
      <c r="A913" s="75" t="s">
        <v>1510</v>
      </c>
      <c r="B913" s="76" t="s">
        <v>1511</v>
      </c>
      <c r="C913" s="2"/>
      <c r="D913" s="91"/>
      <c r="E913" s="118"/>
      <c r="F913" s="92"/>
      <c r="G913" s="92">
        <f t="shared" si="70"/>
        <v>0</v>
      </c>
      <c r="J913" s="129">
        <f t="shared" si="71"/>
        <v>0</v>
      </c>
    </row>
    <row r="914" spans="1:10" x14ac:dyDescent="0.25">
      <c r="A914" s="17" t="s">
        <v>1512</v>
      </c>
      <c r="B914" s="18" t="s">
        <v>1513</v>
      </c>
      <c r="C914" s="19"/>
      <c r="D914" s="91" t="s">
        <v>1820</v>
      </c>
      <c r="E914" s="118">
        <v>2</v>
      </c>
      <c r="F914" s="92">
        <v>325264</v>
      </c>
      <c r="G914" s="92">
        <f t="shared" si="70"/>
        <v>650528</v>
      </c>
      <c r="J914" s="129">
        <f t="shared" si="71"/>
        <v>650528</v>
      </c>
    </row>
    <row r="915" spans="1:10" ht="24" x14ac:dyDescent="0.25">
      <c r="A915" s="17"/>
      <c r="B915" s="18" t="s">
        <v>1514</v>
      </c>
      <c r="C915" s="19"/>
      <c r="D915" s="91"/>
      <c r="E915" s="118"/>
      <c r="F915" s="92"/>
      <c r="G915" s="92">
        <f t="shared" si="70"/>
        <v>0</v>
      </c>
      <c r="J915" s="129">
        <f t="shared" si="71"/>
        <v>0</v>
      </c>
    </row>
    <row r="916" spans="1:10" x14ac:dyDescent="0.25">
      <c r="A916" s="17" t="s">
        <v>1515</v>
      </c>
      <c r="B916" s="18" t="s">
        <v>1516</v>
      </c>
      <c r="C916" s="19"/>
      <c r="D916" s="91" t="s">
        <v>1820</v>
      </c>
      <c r="E916" s="118">
        <v>2</v>
      </c>
      <c r="F916" s="92">
        <v>86304</v>
      </c>
      <c r="G916" s="92">
        <f t="shared" si="70"/>
        <v>172608</v>
      </c>
      <c r="J916" s="129">
        <f t="shared" si="71"/>
        <v>172608</v>
      </c>
    </row>
    <row r="917" spans="1:10" x14ac:dyDescent="0.25">
      <c r="A917" s="17" t="s">
        <v>1517</v>
      </c>
      <c r="B917" s="18" t="s">
        <v>1518</v>
      </c>
      <c r="C917" s="19"/>
      <c r="D917" s="91" t="s">
        <v>1820</v>
      </c>
      <c r="E917" s="118">
        <v>2</v>
      </c>
      <c r="F917" s="92">
        <v>50692</v>
      </c>
      <c r="G917" s="92">
        <f t="shared" si="70"/>
        <v>101384</v>
      </c>
      <c r="J917" s="129">
        <f t="shared" si="71"/>
        <v>101384</v>
      </c>
    </row>
    <row r="918" spans="1:10" x14ac:dyDescent="0.25">
      <c r="A918" s="17" t="s">
        <v>1519</v>
      </c>
      <c r="B918" s="18" t="s">
        <v>1520</v>
      </c>
      <c r="C918" s="19"/>
      <c r="D918" s="91" t="s">
        <v>1820</v>
      </c>
      <c r="E918" s="118">
        <v>2</v>
      </c>
      <c r="F918" s="92">
        <v>21924</v>
      </c>
      <c r="G918" s="92">
        <f t="shared" si="70"/>
        <v>43848</v>
      </c>
      <c r="J918" s="129">
        <f t="shared" si="71"/>
        <v>43848</v>
      </c>
    </row>
    <row r="919" spans="1:10" ht="24" x14ac:dyDescent="0.25">
      <c r="A919" s="17" t="s">
        <v>1521</v>
      </c>
      <c r="B919" s="18" t="s">
        <v>1469</v>
      </c>
      <c r="C919" s="19"/>
      <c r="D919" s="91" t="s">
        <v>1827</v>
      </c>
      <c r="E919" s="118">
        <v>2</v>
      </c>
      <c r="F919" s="92">
        <v>94888</v>
      </c>
      <c r="G919" s="92">
        <f t="shared" si="70"/>
        <v>189776</v>
      </c>
      <c r="J919" s="129">
        <f t="shared" si="71"/>
        <v>189776</v>
      </c>
    </row>
    <row r="920" spans="1:10" x14ac:dyDescent="0.25">
      <c r="A920" s="17" t="s">
        <v>1522</v>
      </c>
      <c r="B920" s="18" t="s">
        <v>1472</v>
      </c>
      <c r="C920" s="19"/>
      <c r="D920" s="91" t="s">
        <v>1828</v>
      </c>
      <c r="E920" s="118">
        <v>2</v>
      </c>
      <c r="F920" s="92">
        <v>108692</v>
      </c>
      <c r="G920" s="92">
        <f t="shared" si="70"/>
        <v>217384</v>
      </c>
      <c r="J920" s="129">
        <f t="shared" si="71"/>
        <v>217384</v>
      </c>
    </row>
    <row r="921" spans="1:10" x14ac:dyDescent="0.25">
      <c r="A921" s="75" t="s">
        <v>1523</v>
      </c>
      <c r="B921" s="76" t="s">
        <v>1524</v>
      </c>
      <c r="C921" s="2"/>
      <c r="D921" s="91"/>
      <c r="E921" s="118"/>
      <c r="F921" s="92"/>
      <c r="G921" s="92">
        <f t="shared" si="70"/>
        <v>0</v>
      </c>
      <c r="J921" s="129">
        <f t="shared" si="71"/>
        <v>0</v>
      </c>
    </row>
    <row r="922" spans="1:10" x14ac:dyDescent="0.25">
      <c r="A922" s="17" t="s">
        <v>1525</v>
      </c>
      <c r="B922" s="18" t="s">
        <v>1526</v>
      </c>
      <c r="C922" s="19"/>
      <c r="D922" s="91" t="s">
        <v>1820</v>
      </c>
      <c r="E922" s="118">
        <v>2</v>
      </c>
      <c r="F922" s="92">
        <v>7038416</v>
      </c>
      <c r="G922" s="92">
        <f t="shared" si="70"/>
        <v>14076832</v>
      </c>
      <c r="J922" s="129">
        <f t="shared" si="71"/>
        <v>14076832</v>
      </c>
    </row>
    <row r="923" spans="1:10" ht="24" x14ac:dyDescent="0.25">
      <c r="A923" s="17"/>
      <c r="B923" s="18" t="s">
        <v>1527</v>
      </c>
      <c r="C923" s="19"/>
      <c r="D923" s="91"/>
      <c r="E923" s="118"/>
      <c r="F923" s="92"/>
      <c r="G923" s="92">
        <f t="shared" si="70"/>
        <v>0</v>
      </c>
      <c r="J923" s="129">
        <f t="shared" si="71"/>
        <v>0</v>
      </c>
    </row>
    <row r="924" spans="1:10" x14ac:dyDescent="0.25">
      <c r="A924" s="17"/>
      <c r="B924" s="18" t="s">
        <v>1459</v>
      </c>
      <c r="C924" s="19"/>
      <c r="D924" s="91"/>
      <c r="E924" s="118"/>
      <c r="F924" s="92"/>
      <c r="G924" s="92">
        <f t="shared" si="70"/>
        <v>0</v>
      </c>
      <c r="J924" s="129">
        <f t="shared" si="71"/>
        <v>0</v>
      </c>
    </row>
    <row r="925" spans="1:10" ht="24" x14ac:dyDescent="0.25">
      <c r="A925" s="17"/>
      <c r="B925" s="18" t="s">
        <v>1528</v>
      </c>
      <c r="C925" s="19"/>
      <c r="D925" s="91"/>
      <c r="E925" s="118"/>
      <c r="F925" s="92"/>
      <c r="G925" s="92">
        <f t="shared" si="70"/>
        <v>0</v>
      </c>
      <c r="J925" s="129">
        <f t="shared" si="71"/>
        <v>0</v>
      </c>
    </row>
    <row r="926" spans="1:10" x14ac:dyDescent="0.25">
      <c r="A926" s="17" t="s">
        <v>1529</v>
      </c>
      <c r="B926" s="18" t="s">
        <v>1530</v>
      </c>
      <c r="C926" s="19"/>
      <c r="D926" s="91" t="s">
        <v>1820</v>
      </c>
      <c r="E926" s="118">
        <v>2</v>
      </c>
      <c r="F926" s="92">
        <v>1144456</v>
      </c>
      <c r="G926" s="92">
        <f t="shared" si="70"/>
        <v>2288912</v>
      </c>
      <c r="J926" s="129">
        <f t="shared" si="71"/>
        <v>2288912</v>
      </c>
    </row>
    <row r="927" spans="1:10" x14ac:dyDescent="0.25">
      <c r="A927" s="17" t="s">
        <v>1531</v>
      </c>
      <c r="B927" s="18" t="s">
        <v>1532</v>
      </c>
      <c r="C927" s="19"/>
      <c r="D927" s="91" t="s">
        <v>1820</v>
      </c>
      <c r="E927" s="118">
        <v>2</v>
      </c>
      <c r="F927" s="92">
        <v>429664</v>
      </c>
      <c r="G927" s="92">
        <f t="shared" si="70"/>
        <v>859328</v>
      </c>
      <c r="J927" s="129">
        <f t="shared" si="71"/>
        <v>859328</v>
      </c>
    </row>
    <row r="928" spans="1:10" x14ac:dyDescent="0.25">
      <c r="A928" s="17" t="s">
        <v>1533</v>
      </c>
      <c r="B928" s="18" t="s">
        <v>1534</v>
      </c>
      <c r="C928" s="19"/>
      <c r="D928" s="91" t="s">
        <v>1820</v>
      </c>
      <c r="E928" s="118">
        <v>2</v>
      </c>
      <c r="F928" s="92">
        <v>391036</v>
      </c>
      <c r="G928" s="92">
        <f t="shared" si="70"/>
        <v>782072</v>
      </c>
      <c r="J928" s="129">
        <f t="shared" si="71"/>
        <v>782072</v>
      </c>
    </row>
    <row r="929" spans="1:10" x14ac:dyDescent="0.25">
      <c r="A929" s="17" t="s">
        <v>1535</v>
      </c>
      <c r="B929" s="18" t="s">
        <v>1467</v>
      </c>
      <c r="C929" s="19"/>
      <c r="D929" s="91" t="s">
        <v>1820</v>
      </c>
      <c r="E929" s="118">
        <v>2</v>
      </c>
      <c r="F929" s="92">
        <v>167272</v>
      </c>
      <c r="G929" s="92">
        <f t="shared" si="70"/>
        <v>334544</v>
      </c>
      <c r="J929" s="129">
        <f t="shared" si="71"/>
        <v>334544</v>
      </c>
    </row>
    <row r="930" spans="1:10" x14ac:dyDescent="0.25">
      <c r="A930" s="17" t="s">
        <v>1536</v>
      </c>
      <c r="B930" s="18" t="s">
        <v>1537</v>
      </c>
      <c r="C930" s="19"/>
      <c r="D930" s="91" t="s">
        <v>1820</v>
      </c>
      <c r="E930" s="118">
        <v>2</v>
      </c>
      <c r="F930" s="92">
        <v>220864</v>
      </c>
      <c r="G930" s="92">
        <f t="shared" si="70"/>
        <v>441728</v>
      </c>
      <c r="J930" s="129">
        <f t="shared" si="71"/>
        <v>441728</v>
      </c>
    </row>
    <row r="931" spans="1:10" ht="24" x14ac:dyDescent="0.25">
      <c r="A931" s="17" t="s">
        <v>1538</v>
      </c>
      <c r="B931" s="18" t="s">
        <v>1469</v>
      </c>
      <c r="C931" s="19"/>
      <c r="D931" s="91" t="s">
        <v>1827</v>
      </c>
      <c r="E931" s="118">
        <v>2</v>
      </c>
      <c r="F931" s="92">
        <v>170752</v>
      </c>
      <c r="G931" s="92">
        <f t="shared" si="70"/>
        <v>341504</v>
      </c>
      <c r="J931" s="129">
        <f t="shared" si="71"/>
        <v>341504</v>
      </c>
    </row>
    <row r="932" spans="1:10" x14ac:dyDescent="0.25">
      <c r="A932" s="17" t="s">
        <v>1539</v>
      </c>
      <c r="B932" s="18" t="s">
        <v>1472</v>
      </c>
      <c r="C932" s="19"/>
      <c r="D932" s="91" t="s">
        <v>1828</v>
      </c>
      <c r="E932" s="118">
        <v>2</v>
      </c>
      <c r="F932" s="92">
        <v>199404</v>
      </c>
      <c r="G932" s="92">
        <f t="shared" si="70"/>
        <v>398808</v>
      </c>
      <c r="J932" s="129">
        <f t="shared" si="71"/>
        <v>398808</v>
      </c>
    </row>
    <row r="933" spans="1:10" x14ac:dyDescent="0.25">
      <c r="A933" s="6" t="s">
        <v>1540</v>
      </c>
      <c r="B933" s="7" t="s">
        <v>1541</v>
      </c>
      <c r="C933" s="8"/>
      <c r="D933" s="88"/>
      <c r="E933" s="117"/>
      <c r="F933" s="89"/>
      <c r="G933" s="90">
        <f>SUM(G934:G941)</f>
        <v>122533468</v>
      </c>
      <c r="J933" s="129">
        <f t="shared" si="71"/>
        <v>0</v>
      </c>
    </row>
    <row r="934" spans="1:10" x14ac:dyDescent="0.25">
      <c r="A934" s="17" t="s">
        <v>1542</v>
      </c>
      <c r="B934" s="18" t="s">
        <v>1543</v>
      </c>
      <c r="C934" s="19"/>
      <c r="D934" s="91" t="s">
        <v>1820</v>
      </c>
      <c r="E934" s="118">
        <v>1</v>
      </c>
      <c r="F934" s="92">
        <v>27534572</v>
      </c>
      <c r="G934" s="92">
        <f t="shared" ref="G934:G941" si="72">+F934*E934</f>
        <v>27534572</v>
      </c>
      <c r="J934" s="129">
        <f t="shared" si="71"/>
        <v>27534572</v>
      </c>
    </row>
    <row r="935" spans="1:10" x14ac:dyDescent="0.25">
      <c r="A935" s="17" t="s">
        <v>1544</v>
      </c>
      <c r="B935" s="18" t="s">
        <v>1545</v>
      </c>
      <c r="C935" s="19"/>
      <c r="D935" s="91" t="s">
        <v>1820</v>
      </c>
      <c r="E935" s="118">
        <v>1</v>
      </c>
      <c r="F935" s="92">
        <v>33021604</v>
      </c>
      <c r="G935" s="92">
        <f t="shared" si="72"/>
        <v>33021604</v>
      </c>
      <c r="J935" s="129">
        <f t="shared" si="71"/>
        <v>33021604</v>
      </c>
    </row>
    <row r="936" spans="1:10" x14ac:dyDescent="0.25">
      <c r="A936" s="17" t="s">
        <v>1546</v>
      </c>
      <c r="B936" s="18" t="s">
        <v>1547</v>
      </c>
      <c r="C936" s="19"/>
      <c r="D936" s="91" t="s">
        <v>1820</v>
      </c>
      <c r="E936" s="118">
        <v>1</v>
      </c>
      <c r="F936" s="92">
        <v>30278088</v>
      </c>
      <c r="G936" s="92">
        <f t="shared" si="72"/>
        <v>30278088</v>
      </c>
      <c r="J936" s="129">
        <f t="shared" si="71"/>
        <v>30278088</v>
      </c>
    </row>
    <row r="937" spans="1:10" x14ac:dyDescent="0.25">
      <c r="A937" s="17" t="s">
        <v>1548</v>
      </c>
      <c r="B937" s="18" t="s">
        <v>1549</v>
      </c>
      <c r="C937" s="19"/>
      <c r="D937" s="91" t="s">
        <v>1820</v>
      </c>
      <c r="E937" s="118">
        <v>4</v>
      </c>
      <c r="F937" s="92">
        <v>3553544</v>
      </c>
      <c r="G937" s="92">
        <f t="shared" si="72"/>
        <v>14214176</v>
      </c>
      <c r="J937" s="129">
        <f t="shared" si="71"/>
        <v>14214176</v>
      </c>
    </row>
    <row r="938" spans="1:10" x14ac:dyDescent="0.25">
      <c r="A938" s="17" t="s">
        <v>1550</v>
      </c>
      <c r="B938" s="18" t="s">
        <v>1549</v>
      </c>
      <c r="C938" s="19"/>
      <c r="D938" s="91" t="s">
        <v>1820</v>
      </c>
      <c r="E938" s="118">
        <v>2</v>
      </c>
      <c r="F938" s="92">
        <v>3553544</v>
      </c>
      <c r="G938" s="92">
        <f t="shared" si="72"/>
        <v>7107088</v>
      </c>
      <c r="J938" s="129">
        <f t="shared" si="71"/>
        <v>7107088</v>
      </c>
    </row>
    <row r="939" spans="1:10" x14ac:dyDescent="0.25">
      <c r="A939" s="17" t="s">
        <v>1551</v>
      </c>
      <c r="B939" s="18" t="s">
        <v>1552</v>
      </c>
      <c r="C939" s="19"/>
      <c r="D939" s="91" t="s">
        <v>1827</v>
      </c>
      <c r="E939" s="118">
        <v>3</v>
      </c>
      <c r="F939" s="92">
        <v>2149596</v>
      </c>
      <c r="G939" s="92">
        <f t="shared" si="72"/>
        <v>6448788</v>
      </c>
      <c r="J939" s="129">
        <f t="shared" si="71"/>
        <v>6448788</v>
      </c>
    </row>
    <row r="940" spans="1:10" x14ac:dyDescent="0.25">
      <c r="A940" s="17" t="s">
        <v>1553</v>
      </c>
      <c r="B940" s="18" t="s">
        <v>1554</v>
      </c>
      <c r="C940" s="19"/>
      <c r="D940" s="91" t="s">
        <v>1829</v>
      </c>
      <c r="E940" s="118">
        <v>3</v>
      </c>
      <c r="F940" s="92">
        <v>1052352</v>
      </c>
      <c r="G940" s="92">
        <f t="shared" si="72"/>
        <v>3157056</v>
      </c>
      <c r="J940" s="129">
        <f t="shared" si="71"/>
        <v>3157056</v>
      </c>
    </row>
    <row r="941" spans="1:10" x14ac:dyDescent="0.25">
      <c r="A941" s="17" t="s">
        <v>1556</v>
      </c>
      <c r="B941" s="18" t="s">
        <v>1557</v>
      </c>
      <c r="C941" s="19"/>
      <c r="D941" s="91" t="s">
        <v>1830</v>
      </c>
      <c r="E941" s="118">
        <v>1</v>
      </c>
      <c r="F941" s="92">
        <v>772096</v>
      </c>
      <c r="G941" s="92">
        <f t="shared" si="72"/>
        <v>772096</v>
      </c>
      <c r="J941" s="129">
        <f t="shared" si="71"/>
        <v>772096</v>
      </c>
    </row>
    <row r="942" spans="1:10" x14ac:dyDescent="0.25">
      <c r="A942" s="6" t="s">
        <v>1559</v>
      </c>
      <c r="B942" s="7" t="s">
        <v>1560</v>
      </c>
      <c r="C942" s="8"/>
      <c r="D942" s="88"/>
      <c r="E942" s="117"/>
      <c r="F942" s="89"/>
      <c r="G942" s="90">
        <f>SUM(G943:G964)</f>
        <v>81463013</v>
      </c>
      <c r="J942" s="129">
        <f t="shared" si="71"/>
        <v>0</v>
      </c>
    </row>
    <row r="943" spans="1:10" x14ac:dyDescent="0.25">
      <c r="A943" s="17"/>
      <c r="B943" s="18" t="s">
        <v>1561</v>
      </c>
      <c r="C943" s="19"/>
      <c r="D943" s="91"/>
      <c r="E943" s="118"/>
      <c r="F943" s="92"/>
      <c r="G943" s="92">
        <f t="shared" ref="G943:G964" si="73">+F943*E943</f>
        <v>0</v>
      </c>
      <c r="J943" s="129">
        <f t="shared" si="71"/>
        <v>0</v>
      </c>
    </row>
    <row r="944" spans="1:10" x14ac:dyDescent="0.25">
      <c r="A944" s="17" t="s">
        <v>1562</v>
      </c>
      <c r="B944" s="18" t="s">
        <v>1563</v>
      </c>
      <c r="C944" s="19"/>
      <c r="D944" s="91" t="s">
        <v>1820</v>
      </c>
      <c r="E944" s="118">
        <v>3</v>
      </c>
      <c r="F944" s="92">
        <v>3587764</v>
      </c>
      <c r="G944" s="92">
        <f t="shared" si="73"/>
        <v>10763292</v>
      </c>
      <c r="J944" s="129">
        <f t="shared" si="71"/>
        <v>10763292</v>
      </c>
    </row>
    <row r="945" spans="1:10" ht="24" x14ac:dyDescent="0.25">
      <c r="A945" s="17" t="s">
        <v>1564</v>
      </c>
      <c r="B945" s="18" t="s">
        <v>1565</v>
      </c>
      <c r="C945" s="19"/>
      <c r="D945" s="91" t="s">
        <v>1820</v>
      </c>
      <c r="E945" s="118">
        <v>4</v>
      </c>
      <c r="F945" s="92">
        <v>4140040</v>
      </c>
      <c r="G945" s="92">
        <f t="shared" si="73"/>
        <v>16560160</v>
      </c>
      <c r="J945" s="129">
        <f t="shared" si="71"/>
        <v>16560160</v>
      </c>
    </row>
    <row r="946" spans="1:10" ht="24" x14ac:dyDescent="0.25">
      <c r="A946" s="17" t="s">
        <v>1566</v>
      </c>
      <c r="B946" s="18" t="s">
        <v>1567</v>
      </c>
      <c r="C946" s="19"/>
      <c r="D946" s="91" t="s">
        <v>1820</v>
      </c>
      <c r="E946" s="118">
        <v>2</v>
      </c>
      <c r="F946" s="92">
        <v>3960936</v>
      </c>
      <c r="G946" s="92">
        <f t="shared" si="73"/>
        <v>7921872</v>
      </c>
      <c r="J946" s="129">
        <f t="shared" si="71"/>
        <v>7921872</v>
      </c>
    </row>
    <row r="947" spans="1:10" ht="24" x14ac:dyDescent="0.25">
      <c r="A947" s="17" t="s">
        <v>1568</v>
      </c>
      <c r="B947" s="18" t="s">
        <v>1569</v>
      </c>
      <c r="C947" s="19"/>
      <c r="D947" s="91" t="s">
        <v>1820</v>
      </c>
      <c r="E947" s="118">
        <v>3</v>
      </c>
      <c r="F947" s="92">
        <v>3781716</v>
      </c>
      <c r="G947" s="92">
        <f t="shared" si="73"/>
        <v>11345148</v>
      </c>
      <c r="J947" s="129">
        <f t="shared" si="71"/>
        <v>11345148</v>
      </c>
    </row>
    <row r="948" spans="1:10" ht="24" x14ac:dyDescent="0.25">
      <c r="A948" s="17" t="s">
        <v>1570</v>
      </c>
      <c r="B948" s="18" t="s">
        <v>1571</v>
      </c>
      <c r="C948" s="19"/>
      <c r="D948" s="91" t="s">
        <v>1820</v>
      </c>
      <c r="E948" s="118">
        <v>4</v>
      </c>
      <c r="F948" s="92">
        <v>3781716</v>
      </c>
      <c r="G948" s="92">
        <f t="shared" si="73"/>
        <v>15126864</v>
      </c>
      <c r="J948" s="129">
        <f t="shared" si="71"/>
        <v>15126864</v>
      </c>
    </row>
    <row r="949" spans="1:10" x14ac:dyDescent="0.25">
      <c r="A949" s="17" t="s">
        <v>1572</v>
      </c>
      <c r="B949" s="18" t="s">
        <v>1573</v>
      </c>
      <c r="C949" s="19"/>
      <c r="D949" s="91" t="s">
        <v>1820</v>
      </c>
      <c r="E949" s="118">
        <v>16</v>
      </c>
      <c r="F949" s="92">
        <v>372360</v>
      </c>
      <c r="G949" s="92">
        <f t="shared" si="73"/>
        <v>5957760</v>
      </c>
      <c r="J949" s="129">
        <f t="shared" si="71"/>
        <v>5957760</v>
      </c>
    </row>
    <row r="950" spans="1:10" x14ac:dyDescent="0.25">
      <c r="A950" s="17"/>
      <c r="B950" s="18" t="s">
        <v>1574</v>
      </c>
      <c r="C950" s="19"/>
      <c r="D950" s="91"/>
      <c r="E950" s="118"/>
      <c r="F950" s="92"/>
      <c r="G950" s="92">
        <f t="shared" si="73"/>
        <v>0</v>
      </c>
      <c r="J950" s="129">
        <f t="shared" si="71"/>
        <v>0</v>
      </c>
    </row>
    <row r="951" spans="1:10" ht="24" x14ac:dyDescent="0.25">
      <c r="A951" s="17"/>
      <c r="B951" s="18" t="s">
        <v>1575</v>
      </c>
      <c r="C951" s="19"/>
      <c r="D951" s="91"/>
      <c r="E951" s="118"/>
      <c r="F951" s="92"/>
      <c r="G951" s="92">
        <f t="shared" si="73"/>
        <v>0</v>
      </c>
      <c r="J951" s="129">
        <f t="shared" si="71"/>
        <v>0</v>
      </c>
    </row>
    <row r="952" spans="1:10" x14ac:dyDescent="0.25">
      <c r="A952" s="17" t="s">
        <v>1576</v>
      </c>
      <c r="B952" s="18" t="s">
        <v>1577</v>
      </c>
      <c r="C952" s="19"/>
      <c r="D952" s="91" t="s">
        <v>840</v>
      </c>
      <c r="E952" s="118">
        <v>240</v>
      </c>
      <c r="F952" s="92">
        <v>13850</v>
      </c>
      <c r="G952" s="92">
        <f t="shared" si="73"/>
        <v>3324000</v>
      </c>
      <c r="J952" s="129">
        <f t="shared" si="71"/>
        <v>3324000</v>
      </c>
    </row>
    <row r="953" spans="1:10" x14ac:dyDescent="0.25">
      <c r="A953" s="17" t="s">
        <v>1578</v>
      </c>
      <c r="B953" s="18" t="s">
        <v>1579</v>
      </c>
      <c r="C953" s="19"/>
      <c r="D953" s="91" t="s">
        <v>1829</v>
      </c>
      <c r="E953" s="118">
        <v>192</v>
      </c>
      <c r="F953" s="92">
        <v>1056</v>
      </c>
      <c r="G953" s="92">
        <f t="shared" si="73"/>
        <v>202752</v>
      </c>
      <c r="J953" s="129">
        <f t="shared" si="71"/>
        <v>202752</v>
      </c>
    </row>
    <row r="954" spans="1:10" x14ac:dyDescent="0.25">
      <c r="A954" s="17" t="s">
        <v>1580</v>
      </c>
      <c r="B954" s="18" t="s">
        <v>1581</v>
      </c>
      <c r="C954" s="19"/>
      <c r="D954" s="91" t="s">
        <v>1829</v>
      </c>
      <c r="E954" s="118">
        <v>32</v>
      </c>
      <c r="F954" s="92">
        <v>1380</v>
      </c>
      <c r="G954" s="92">
        <f t="shared" si="73"/>
        <v>44160</v>
      </c>
      <c r="J954" s="129">
        <f t="shared" si="71"/>
        <v>44160</v>
      </c>
    </row>
    <row r="955" spans="1:10" x14ac:dyDescent="0.25">
      <c r="A955" s="17" t="s">
        <v>1582</v>
      </c>
      <c r="B955" s="18" t="s">
        <v>1583</v>
      </c>
      <c r="C955" s="19"/>
      <c r="D955" s="91" t="s">
        <v>1829</v>
      </c>
      <c r="E955" s="118">
        <v>12</v>
      </c>
      <c r="F955" s="92">
        <v>4234</v>
      </c>
      <c r="G955" s="92">
        <f t="shared" si="73"/>
        <v>50808</v>
      </c>
      <c r="J955" s="129">
        <f t="shared" si="71"/>
        <v>50808</v>
      </c>
    </row>
    <row r="956" spans="1:10" x14ac:dyDescent="0.25">
      <c r="A956" s="17" t="s">
        <v>1584</v>
      </c>
      <c r="B956" s="18" t="s">
        <v>1585</v>
      </c>
      <c r="C956" s="19"/>
      <c r="D956" s="91" t="s">
        <v>1830</v>
      </c>
      <c r="E956" s="118">
        <v>1</v>
      </c>
      <c r="F956" s="92">
        <v>112497</v>
      </c>
      <c r="G956" s="92">
        <f t="shared" si="73"/>
        <v>112497</v>
      </c>
      <c r="J956" s="129">
        <f t="shared" si="71"/>
        <v>112497</v>
      </c>
    </row>
    <row r="957" spans="1:10" x14ac:dyDescent="0.25">
      <c r="A957" s="17"/>
      <c r="B957" s="18" t="s">
        <v>1586</v>
      </c>
      <c r="C957" s="19"/>
      <c r="D957" s="91"/>
      <c r="E957" s="118"/>
      <c r="F957" s="92"/>
      <c r="G957" s="92">
        <f t="shared" si="73"/>
        <v>0</v>
      </c>
      <c r="J957" s="129">
        <f t="shared" si="71"/>
        <v>0</v>
      </c>
    </row>
    <row r="958" spans="1:10" x14ac:dyDescent="0.25">
      <c r="A958" s="17" t="s">
        <v>1587</v>
      </c>
      <c r="B958" s="18" t="s">
        <v>1588</v>
      </c>
      <c r="C958" s="19"/>
      <c r="D958" s="91" t="s">
        <v>840</v>
      </c>
      <c r="E958" s="118">
        <v>288</v>
      </c>
      <c r="F958" s="92">
        <v>10185</v>
      </c>
      <c r="G958" s="92">
        <f t="shared" si="73"/>
        <v>2933280</v>
      </c>
      <c r="J958" s="129">
        <f t="shared" si="71"/>
        <v>2933280</v>
      </c>
    </row>
    <row r="959" spans="1:10" x14ac:dyDescent="0.25">
      <c r="A959" s="17" t="s">
        <v>1589</v>
      </c>
      <c r="B959" s="18" t="s">
        <v>1577</v>
      </c>
      <c r="C959" s="19"/>
      <c r="D959" s="91" t="s">
        <v>840</v>
      </c>
      <c r="E959" s="118">
        <v>72</v>
      </c>
      <c r="F959" s="92">
        <v>15382</v>
      </c>
      <c r="G959" s="92">
        <f t="shared" si="73"/>
        <v>1107504</v>
      </c>
      <c r="J959" s="129">
        <f t="shared" si="71"/>
        <v>1107504</v>
      </c>
    </row>
    <row r="960" spans="1:10" x14ac:dyDescent="0.25">
      <c r="A960" s="17" t="s">
        <v>1590</v>
      </c>
      <c r="B960" s="18" t="s">
        <v>1579</v>
      </c>
      <c r="C960" s="19"/>
      <c r="D960" s="91" t="s">
        <v>1829</v>
      </c>
      <c r="E960" s="118">
        <v>12</v>
      </c>
      <c r="F960" s="92">
        <v>1056</v>
      </c>
      <c r="G960" s="92">
        <f t="shared" si="73"/>
        <v>12672</v>
      </c>
      <c r="J960" s="129">
        <f t="shared" si="71"/>
        <v>12672</v>
      </c>
    </row>
    <row r="961" spans="1:10" x14ac:dyDescent="0.25">
      <c r="A961" s="17" t="s">
        <v>1591</v>
      </c>
      <c r="B961" s="18" t="s">
        <v>1581</v>
      </c>
      <c r="C961" s="19"/>
      <c r="D961" s="91" t="s">
        <v>1829</v>
      </c>
      <c r="E961" s="118">
        <v>12</v>
      </c>
      <c r="F961" s="92">
        <v>1380</v>
      </c>
      <c r="G961" s="92">
        <f t="shared" si="73"/>
        <v>16560</v>
      </c>
      <c r="J961" s="129">
        <f t="shared" si="71"/>
        <v>16560</v>
      </c>
    </row>
    <row r="962" spans="1:10" x14ac:dyDescent="0.25">
      <c r="A962" s="17" t="s">
        <v>1592</v>
      </c>
      <c r="B962" s="18" t="s">
        <v>1583</v>
      </c>
      <c r="C962" s="19"/>
      <c r="D962" s="91" t="s">
        <v>1829</v>
      </c>
      <c r="E962" s="118">
        <v>18</v>
      </c>
      <c r="F962" s="92">
        <v>4234</v>
      </c>
      <c r="G962" s="92">
        <f t="shared" si="73"/>
        <v>76212</v>
      </c>
      <c r="J962" s="129">
        <f t="shared" si="71"/>
        <v>76212</v>
      </c>
    </row>
    <row r="963" spans="1:10" x14ac:dyDescent="0.25">
      <c r="A963" s="17" t="s">
        <v>1593</v>
      </c>
      <c r="B963" s="18" t="s">
        <v>1594</v>
      </c>
      <c r="C963" s="19"/>
      <c r="D963" s="91" t="s">
        <v>840</v>
      </c>
      <c r="E963" s="118">
        <v>24</v>
      </c>
      <c r="F963" s="92">
        <v>8654</v>
      </c>
      <c r="G963" s="92">
        <f t="shared" si="73"/>
        <v>207696</v>
      </c>
      <c r="J963" s="129">
        <f t="shared" si="71"/>
        <v>207696</v>
      </c>
    </row>
    <row r="964" spans="1:10" x14ac:dyDescent="0.25">
      <c r="A964" s="17" t="s">
        <v>1595</v>
      </c>
      <c r="B964" s="18" t="s">
        <v>1596</v>
      </c>
      <c r="C964" s="19"/>
      <c r="D964" s="91" t="s">
        <v>1820</v>
      </c>
      <c r="E964" s="118">
        <v>16</v>
      </c>
      <c r="F964" s="92">
        <v>356236</v>
      </c>
      <c r="G964" s="92">
        <f t="shared" si="73"/>
        <v>5699776</v>
      </c>
      <c r="J964" s="129">
        <f t="shared" si="71"/>
        <v>5699776</v>
      </c>
    </row>
    <row r="965" spans="1:10" x14ac:dyDescent="0.25">
      <c r="A965" s="6" t="s">
        <v>1597</v>
      </c>
      <c r="B965" s="7" t="s">
        <v>1598</v>
      </c>
      <c r="C965" s="8"/>
      <c r="D965" s="88"/>
      <c r="E965" s="117"/>
      <c r="F965" s="89"/>
      <c r="G965" s="90">
        <f>SUM(G966:G981)</f>
        <v>17772812</v>
      </c>
      <c r="J965" s="129">
        <f t="shared" si="71"/>
        <v>0</v>
      </c>
    </row>
    <row r="966" spans="1:10" x14ac:dyDescent="0.25">
      <c r="A966" s="17"/>
      <c r="B966" s="18" t="s">
        <v>1599</v>
      </c>
      <c r="C966" s="19"/>
      <c r="D966" s="91"/>
      <c r="E966" s="118"/>
      <c r="F966" s="92"/>
      <c r="G966" s="92"/>
      <c r="J966" s="129">
        <f t="shared" si="71"/>
        <v>0</v>
      </c>
    </row>
    <row r="967" spans="1:10" x14ac:dyDescent="0.25">
      <c r="A967" s="17"/>
      <c r="B967" s="18" t="s">
        <v>1600</v>
      </c>
      <c r="C967" s="19"/>
      <c r="D967" s="91"/>
      <c r="E967" s="118"/>
      <c r="F967" s="92"/>
      <c r="G967" s="92"/>
      <c r="J967" s="129">
        <f t="shared" si="71"/>
        <v>0</v>
      </c>
    </row>
    <row r="968" spans="1:10" ht="24" x14ac:dyDescent="0.25">
      <c r="A968" s="17"/>
      <c r="B968" s="18" t="s">
        <v>1601</v>
      </c>
      <c r="C968" s="19"/>
      <c r="D968" s="91"/>
      <c r="E968" s="118"/>
      <c r="F968" s="92"/>
      <c r="G968" s="92"/>
      <c r="J968" s="129">
        <f t="shared" si="71"/>
        <v>0</v>
      </c>
    </row>
    <row r="969" spans="1:10" x14ac:dyDescent="0.25">
      <c r="A969" s="17" t="s">
        <v>1602</v>
      </c>
      <c r="B969" s="18" t="s">
        <v>1603</v>
      </c>
      <c r="C969" s="19"/>
      <c r="D969" s="91" t="s">
        <v>840</v>
      </c>
      <c r="E969" s="118">
        <v>12</v>
      </c>
      <c r="F969" s="92">
        <v>122380</v>
      </c>
      <c r="G969" s="92">
        <f t="shared" ref="G969:G981" si="74">+F969*E969</f>
        <v>1468560</v>
      </c>
      <c r="J969" s="129">
        <f t="shared" si="71"/>
        <v>1468560</v>
      </c>
    </row>
    <row r="970" spans="1:10" x14ac:dyDescent="0.25">
      <c r="A970" s="17" t="s">
        <v>1604</v>
      </c>
      <c r="B970" s="18" t="s">
        <v>1605</v>
      </c>
      <c r="C970" s="19"/>
      <c r="D970" s="91" t="s">
        <v>840</v>
      </c>
      <c r="E970" s="118">
        <v>27</v>
      </c>
      <c r="F970" s="92">
        <v>80736</v>
      </c>
      <c r="G970" s="92">
        <f t="shared" si="74"/>
        <v>2179872</v>
      </c>
      <c r="J970" s="129">
        <f t="shared" ref="J970:J1033" si="75">+F970*E970</f>
        <v>2179872</v>
      </c>
    </row>
    <row r="971" spans="1:10" x14ac:dyDescent="0.25">
      <c r="A971" s="17" t="s">
        <v>1606</v>
      </c>
      <c r="B971" s="18" t="s">
        <v>1607</v>
      </c>
      <c r="C971" s="19"/>
      <c r="D971" s="91" t="s">
        <v>840</v>
      </c>
      <c r="E971" s="118">
        <v>18</v>
      </c>
      <c r="F971" s="92">
        <v>53244</v>
      </c>
      <c r="G971" s="92">
        <f t="shared" si="74"/>
        <v>958392</v>
      </c>
      <c r="J971" s="129">
        <f t="shared" si="75"/>
        <v>958392</v>
      </c>
    </row>
    <row r="972" spans="1:10" x14ac:dyDescent="0.25">
      <c r="A972" s="17" t="s">
        <v>1608</v>
      </c>
      <c r="B972" s="18" t="s">
        <v>1609</v>
      </c>
      <c r="C972" s="19"/>
      <c r="D972" s="91" t="s">
        <v>840</v>
      </c>
      <c r="E972" s="118">
        <v>129</v>
      </c>
      <c r="F972" s="92">
        <v>50344</v>
      </c>
      <c r="G972" s="92">
        <f t="shared" si="74"/>
        <v>6494376</v>
      </c>
      <c r="J972" s="129">
        <f t="shared" si="75"/>
        <v>6494376</v>
      </c>
    </row>
    <row r="973" spans="1:10" x14ac:dyDescent="0.25">
      <c r="A973" s="17" t="s">
        <v>1610</v>
      </c>
      <c r="B973" s="18" t="s">
        <v>1611</v>
      </c>
      <c r="C973" s="19"/>
      <c r="D973" s="91" t="s">
        <v>840</v>
      </c>
      <c r="E973" s="118">
        <v>36</v>
      </c>
      <c r="F973" s="92">
        <v>36424</v>
      </c>
      <c r="G973" s="92">
        <f t="shared" si="74"/>
        <v>1311264</v>
      </c>
      <c r="J973" s="129">
        <f t="shared" si="75"/>
        <v>1311264</v>
      </c>
    </row>
    <row r="974" spans="1:10" x14ac:dyDescent="0.25">
      <c r="A974" s="17" t="s">
        <v>1612</v>
      </c>
      <c r="B974" s="18" t="s">
        <v>1613</v>
      </c>
      <c r="C974" s="19"/>
      <c r="D974" s="91" t="s">
        <v>840</v>
      </c>
      <c r="E974" s="118">
        <v>102</v>
      </c>
      <c r="F974" s="92">
        <v>27956</v>
      </c>
      <c r="G974" s="92">
        <f t="shared" si="74"/>
        <v>2851512</v>
      </c>
      <c r="J974" s="129">
        <f t="shared" si="75"/>
        <v>2851512</v>
      </c>
    </row>
    <row r="975" spans="1:10" x14ac:dyDescent="0.25">
      <c r="A975" s="17"/>
      <c r="B975" s="18" t="s">
        <v>1614</v>
      </c>
      <c r="C975" s="19"/>
      <c r="D975" s="91"/>
      <c r="E975" s="118"/>
      <c r="F975" s="92"/>
      <c r="G975" s="92">
        <f t="shared" si="74"/>
        <v>0</v>
      </c>
      <c r="J975" s="129">
        <f t="shared" si="75"/>
        <v>0</v>
      </c>
    </row>
    <row r="976" spans="1:10" x14ac:dyDescent="0.25">
      <c r="A976" s="17" t="s">
        <v>1615</v>
      </c>
      <c r="B976" s="18" t="s">
        <v>1605</v>
      </c>
      <c r="C976" s="19"/>
      <c r="D976" s="91" t="s">
        <v>840</v>
      </c>
      <c r="E976" s="118">
        <v>27</v>
      </c>
      <c r="F976" s="92">
        <v>4988</v>
      </c>
      <c r="G976" s="92">
        <f t="shared" si="74"/>
        <v>134676</v>
      </c>
      <c r="J976" s="129">
        <f t="shared" si="75"/>
        <v>134676</v>
      </c>
    </row>
    <row r="977" spans="1:10" x14ac:dyDescent="0.25">
      <c r="A977" s="17" t="s">
        <v>1616</v>
      </c>
      <c r="B977" s="18" t="s">
        <v>1607</v>
      </c>
      <c r="C977" s="19"/>
      <c r="D977" s="91" t="s">
        <v>840</v>
      </c>
      <c r="E977" s="118">
        <v>18</v>
      </c>
      <c r="F977" s="92">
        <v>4756</v>
      </c>
      <c r="G977" s="92">
        <f t="shared" si="74"/>
        <v>85608</v>
      </c>
      <c r="J977" s="129">
        <f t="shared" si="75"/>
        <v>85608</v>
      </c>
    </row>
    <row r="978" spans="1:10" x14ac:dyDescent="0.25">
      <c r="A978" s="17" t="s">
        <v>1617</v>
      </c>
      <c r="B978" s="18" t="s">
        <v>1609</v>
      </c>
      <c r="C978" s="19"/>
      <c r="D978" s="91" t="s">
        <v>840</v>
      </c>
      <c r="E978" s="118">
        <v>129</v>
      </c>
      <c r="F978" s="92">
        <v>4408</v>
      </c>
      <c r="G978" s="92">
        <f t="shared" si="74"/>
        <v>568632</v>
      </c>
      <c r="J978" s="129">
        <f t="shared" si="75"/>
        <v>568632</v>
      </c>
    </row>
    <row r="979" spans="1:10" x14ac:dyDescent="0.25">
      <c r="A979" s="17" t="s">
        <v>1618</v>
      </c>
      <c r="B979" s="18" t="s">
        <v>1611</v>
      </c>
      <c r="C979" s="19"/>
      <c r="D979" s="91" t="s">
        <v>840</v>
      </c>
      <c r="E979" s="118">
        <v>36</v>
      </c>
      <c r="F979" s="92">
        <v>3480</v>
      </c>
      <c r="G979" s="92">
        <f t="shared" si="74"/>
        <v>125280</v>
      </c>
      <c r="J979" s="129">
        <f t="shared" si="75"/>
        <v>125280</v>
      </c>
    </row>
    <row r="980" spans="1:10" x14ac:dyDescent="0.25">
      <c r="A980" s="17" t="s">
        <v>1619</v>
      </c>
      <c r="B980" s="18" t="s">
        <v>1613</v>
      </c>
      <c r="C980" s="19"/>
      <c r="D980" s="91" t="s">
        <v>840</v>
      </c>
      <c r="E980" s="118">
        <v>102</v>
      </c>
      <c r="F980" s="92">
        <v>1856</v>
      </c>
      <c r="G980" s="92">
        <f t="shared" si="74"/>
        <v>189312</v>
      </c>
      <c r="J980" s="129">
        <f t="shared" si="75"/>
        <v>189312</v>
      </c>
    </row>
    <row r="981" spans="1:10" x14ac:dyDescent="0.25">
      <c r="A981" s="17" t="s">
        <v>1620</v>
      </c>
      <c r="B981" s="18" t="s">
        <v>1621</v>
      </c>
      <c r="C981" s="19"/>
      <c r="D981" s="91" t="s">
        <v>1830</v>
      </c>
      <c r="E981" s="118">
        <v>1</v>
      </c>
      <c r="F981" s="92">
        <v>1405328</v>
      </c>
      <c r="G981" s="92">
        <f t="shared" si="74"/>
        <v>1405328</v>
      </c>
      <c r="J981" s="129">
        <f t="shared" si="75"/>
        <v>1405328</v>
      </c>
    </row>
    <row r="982" spans="1:10" x14ac:dyDescent="0.25">
      <c r="A982" s="6" t="s">
        <v>1622</v>
      </c>
      <c r="B982" s="7" t="s">
        <v>1623</v>
      </c>
      <c r="C982" s="8"/>
      <c r="D982" s="88"/>
      <c r="E982" s="117"/>
      <c r="F982" s="89"/>
      <c r="G982" s="90">
        <f>SUM(G984)</f>
        <v>6835648</v>
      </c>
      <c r="J982" s="129">
        <f t="shared" si="75"/>
        <v>0</v>
      </c>
    </row>
    <row r="983" spans="1:10" x14ac:dyDescent="0.25">
      <c r="A983" s="17"/>
      <c r="B983" s="18" t="s">
        <v>1624</v>
      </c>
      <c r="C983" s="19"/>
      <c r="D983" s="91"/>
      <c r="E983" s="118"/>
      <c r="F983" s="92"/>
      <c r="G983" s="92"/>
      <c r="J983" s="129">
        <f t="shared" si="75"/>
        <v>0</v>
      </c>
    </row>
    <row r="984" spans="1:10" x14ac:dyDescent="0.25">
      <c r="A984" s="17" t="s">
        <v>1625</v>
      </c>
      <c r="B984" s="18" t="s">
        <v>1626</v>
      </c>
      <c r="C984" s="19"/>
      <c r="D984" s="91" t="s">
        <v>1820</v>
      </c>
      <c r="E984" s="118">
        <v>16</v>
      </c>
      <c r="F984" s="92">
        <v>427228</v>
      </c>
      <c r="G984" s="92">
        <f>+F984*E984</f>
        <v>6835648</v>
      </c>
      <c r="J984" s="129">
        <f t="shared" si="75"/>
        <v>6835648</v>
      </c>
    </row>
    <row r="985" spans="1:10" x14ac:dyDescent="0.25">
      <c r="A985" s="6" t="s">
        <v>1627</v>
      </c>
      <c r="B985" s="7" t="s">
        <v>1628</v>
      </c>
      <c r="C985" s="8"/>
      <c r="D985" s="88"/>
      <c r="E985" s="117"/>
      <c r="F985" s="89"/>
      <c r="G985" s="90">
        <f>SUM(G987:G1066)</f>
        <v>47404908</v>
      </c>
      <c r="J985" s="129">
        <f t="shared" si="75"/>
        <v>0</v>
      </c>
    </row>
    <row r="986" spans="1:10" x14ac:dyDescent="0.25">
      <c r="A986" s="17"/>
      <c r="B986" s="76" t="s">
        <v>1629</v>
      </c>
      <c r="C986" s="2" t="s">
        <v>1630</v>
      </c>
      <c r="D986" s="91"/>
      <c r="E986" s="118"/>
      <c r="F986" s="92"/>
      <c r="G986" s="92"/>
      <c r="J986" s="129">
        <f t="shared" si="75"/>
        <v>0</v>
      </c>
    </row>
    <row r="987" spans="1:10" x14ac:dyDescent="0.25">
      <c r="A987" s="17" t="s">
        <v>1631</v>
      </c>
      <c r="B987" s="18" t="s">
        <v>1632</v>
      </c>
      <c r="C987" s="19">
        <v>4</v>
      </c>
      <c r="D987" s="91" t="s">
        <v>840</v>
      </c>
      <c r="E987" s="118">
        <v>9</v>
      </c>
      <c r="F987" s="92">
        <v>35380</v>
      </c>
      <c r="G987" s="92">
        <f t="shared" ref="G987:G1050" si="76">+F987*E987</f>
        <v>318420</v>
      </c>
      <c r="J987" s="129">
        <f t="shared" si="75"/>
        <v>318420</v>
      </c>
    </row>
    <row r="988" spans="1:10" x14ac:dyDescent="0.25">
      <c r="A988" s="17" t="s">
        <v>1633</v>
      </c>
      <c r="B988" s="18" t="s">
        <v>1632</v>
      </c>
      <c r="C988" s="19">
        <v>6</v>
      </c>
      <c r="D988" s="91" t="s">
        <v>840</v>
      </c>
      <c r="E988" s="118">
        <v>90</v>
      </c>
      <c r="F988" s="92">
        <v>52432</v>
      </c>
      <c r="G988" s="92">
        <f t="shared" si="76"/>
        <v>4718880</v>
      </c>
      <c r="J988" s="129">
        <f t="shared" si="75"/>
        <v>4718880</v>
      </c>
    </row>
    <row r="989" spans="1:10" x14ac:dyDescent="0.25">
      <c r="A989" s="17" t="s">
        <v>1634</v>
      </c>
      <c r="B989" s="18" t="s">
        <v>1632</v>
      </c>
      <c r="C989" s="19">
        <v>8</v>
      </c>
      <c r="D989" s="91" t="s">
        <v>840</v>
      </c>
      <c r="E989" s="118">
        <v>48</v>
      </c>
      <c r="F989" s="92">
        <v>69368</v>
      </c>
      <c r="G989" s="92">
        <f t="shared" si="76"/>
        <v>3329664</v>
      </c>
      <c r="J989" s="129">
        <f t="shared" si="75"/>
        <v>3329664</v>
      </c>
    </row>
    <row r="990" spans="1:10" x14ac:dyDescent="0.25">
      <c r="A990" s="17" t="s">
        <v>1635</v>
      </c>
      <c r="B990" s="18" t="s">
        <v>1632</v>
      </c>
      <c r="C990" s="19">
        <v>9</v>
      </c>
      <c r="D990" s="91" t="s">
        <v>840</v>
      </c>
      <c r="E990" s="118">
        <v>18</v>
      </c>
      <c r="F990" s="92">
        <v>77836</v>
      </c>
      <c r="G990" s="92">
        <f t="shared" si="76"/>
        <v>1401048</v>
      </c>
      <c r="J990" s="129">
        <f t="shared" si="75"/>
        <v>1401048</v>
      </c>
    </row>
    <row r="991" spans="1:10" x14ac:dyDescent="0.25">
      <c r="A991" s="17" t="s">
        <v>1636</v>
      </c>
      <c r="B991" s="18" t="s">
        <v>1632</v>
      </c>
      <c r="C991" s="19">
        <v>10</v>
      </c>
      <c r="D991" s="91" t="s">
        <v>840</v>
      </c>
      <c r="E991" s="118">
        <v>56</v>
      </c>
      <c r="F991" s="92">
        <v>86304</v>
      </c>
      <c r="G991" s="92">
        <f t="shared" si="76"/>
        <v>4833024</v>
      </c>
      <c r="J991" s="129">
        <f t="shared" si="75"/>
        <v>4833024</v>
      </c>
    </row>
    <row r="992" spans="1:10" x14ac:dyDescent="0.25">
      <c r="A992" s="17" t="s">
        <v>1637</v>
      </c>
      <c r="B992" s="18" t="s">
        <v>1632</v>
      </c>
      <c r="C992" s="19">
        <v>11</v>
      </c>
      <c r="D992" s="91" t="s">
        <v>840</v>
      </c>
      <c r="E992" s="118">
        <v>24</v>
      </c>
      <c r="F992" s="92">
        <v>94424</v>
      </c>
      <c r="G992" s="92">
        <f t="shared" si="76"/>
        <v>2266176</v>
      </c>
      <c r="J992" s="129">
        <f t="shared" si="75"/>
        <v>2266176</v>
      </c>
    </row>
    <row r="993" spans="1:10" x14ac:dyDescent="0.25">
      <c r="A993" s="17" t="s">
        <v>1638</v>
      </c>
      <c r="B993" s="18" t="s">
        <v>1632</v>
      </c>
      <c r="C993" s="19">
        <v>12</v>
      </c>
      <c r="D993" s="91" t="s">
        <v>840</v>
      </c>
      <c r="E993" s="118">
        <v>12</v>
      </c>
      <c r="F993" s="92">
        <v>113796</v>
      </c>
      <c r="G993" s="92">
        <f t="shared" si="76"/>
        <v>1365552</v>
      </c>
      <c r="J993" s="129">
        <f t="shared" si="75"/>
        <v>1365552</v>
      </c>
    </row>
    <row r="994" spans="1:10" x14ac:dyDescent="0.25">
      <c r="A994" s="17" t="s">
        <v>1639</v>
      </c>
      <c r="B994" s="18" t="s">
        <v>1632</v>
      </c>
      <c r="C994" s="19">
        <v>14</v>
      </c>
      <c r="D994" s="91" t="s">
        <v>840</v>
      </c>
      <c r="E994" s="118">
        <v>6</v>
      </c>
      <c r="F994" s="92">
        <v>134792</v>
      </c>
      <c r="G994" s="92">
        <f t="shared" si="76"/>
        <v>808752</v>
      </c>
      <c r="J994" s="129">
        <f t="shared" si="75"/>
        <v>808752</v>
      </c>
    </row>
    <row r="995" spans="1:10" x14ac:dyDescent="0.25">
      <c r="A995" s="17" t="s">
        <v>1640</v>
      </c>
      <c r="B995" s="18" t="s">
        <v>1632</v>
      </c>
      <c r="C995" s="19">
        <v>16</v>
      </c>
      <c r="D995" s="91" t="s">
        <v>840</v>
      </c>
      <c r="E995" s="118">
        <v>6</v>
      </c>
      <c r="F995" s="92">
        <v>142216</v>
      </c>
      <c r="G995" s="92">
        <f t="shared" si="76"/>
        <v>853296</v>
      </c>
      <c r="J995" s="129">
        <f t="shared" si="75"/>
        <v>853296</v>
      </c>
    </row>
    <row r="996" spans="1:10" x14ac:dyDescent="0.25">
      <c r="A996" s="17" t="s">
        <v>1641</v>
      </c>
      <c r="B996" s="18" t="s">
        <v>1632</v>
      </c>
      <c r="C996" s="19">
        <v>18</v>
      </c>
      <c r="D996" s="91" t="s">
        <v>840</v>
      </c>
      <c r="E996" s="118">
        <v>24</v>
      </c>
      <c r="F996" s="92">
        <v>149756</v>
      </c>
      <c r="G996" s="92">
        <f t="shared" si="76"/>
        <v>3594144</v>
      </c>
      <c r="J996" s="129">
        <f t="shared" si="75"/>
        <v>3594144</v>
      </c>
    </row>
    <row r="997" spans="1:10" x14ac:dyDescent="0.25">
      <c r="A997" s="17"/>
      <c r="B997" s="76" t="s">
        <v>1642</v>
      </c>
      <c r="C997" s="2" t="s">
        <v>1630</v>
      </c>
      <c r="D997" s="91"/>
      <c r="E997" s="118"/>
      <c r="F997" s="92"/>
      <c r="G997" s="92">
        <f t="shared" si="76"/>
        <v>0</v>
      </c>
      <c r="J997" s="129">
        <f t="shared" si="75"/>
        <v>0</v>
      </c>
    </row>
    <row r="998" spans="1:10" x14ac:dyDescent="0.25">
      <c r="A998" s="17" t="s">
        <v>1643</v>
      </c>
      <c r="B998" s="18" t="s">
        <v>1632</v>
      </c>
      <c r="C998" s="19">
        <v>4</v>
      </c>
      <c r="D998" s="91" t="s">
        <v>1820</v>
      </c>
      <c r="E998" s="118">
        <v>4</v>
      </c>
      <c r="F998" s="92">
        <v>32944</v>
      </c>
      <c r="G998" s="92">
        <f t="shared" si="76"/>
        <v>131776</v>
      </c>
      <c r="J998" s="129">
        <f t="shared" si="75"/>
        <v>131776</v>
      </c>
    </row>
    <row r="999" spans="1:10" x14ac:dyDescent="0.25">
      <c r="A999" s="17" t="s">
        <v>1644</v>
      </c>
      <c r="B999" s="18" t="s">
        <v>1632</v>
      </c>
      <c r="C999" s="19">
        <v>6</v>
      </c>
      <c r="D999" s="91" t="s">
        <v>1820</v>
      </c>
      <c r="E999" s="118">
        <v>3</v>
      </c>
      <c r="F999" s="92">
        <v>51040</v>
      </c>
      <c r="G999" s="92">
        <f t="shared" si="76"/>
        <v>153120</v>
      </c>
      <c r="J999" s="129">
        <f t="shared" si="75"/>
        <v>153120</v>
      </c>
    </row>
    <row r="1000" spans="1:10" x14ac:dyDescent="0.25">
      <c r="A1000" s="17" t="s">
        <v>1645</v>
      </c>
      <c r="B1000" s="18" t="s">
        <v>1632</v>
      </c>
      <c r="C1000" s="19">
        <v>8</v>
      </c>
      <c r="D1000" s="91" t="s">
        <v>1820</v>
      </c>
      <c r="E1000" s="118">
        <v>5</v>
      </c>
      <c r="F1000" s="92">
        <v>65308</v>
      </c>
      <c r="G1000" s="92">
        <f t="shared" si="76"/>
        <v>326540</v>
      </c>
      <c r="J1000" s="129">
        <f t="shared" si="75"/>
        <v>326540</v>
      </c>
    </row>
    <row r="1001" spans="1:10" x14ac:dyDescent="0.25">
      <c r="A1001" s="17" t="s">
        <v>1646</v>
      </c>
      <c r="B1001" s="18" t="s">
        <v>1632</v>
      </c>
      <c r="C1001" s="19">
        <v>9</v>
      </c>
      <c r="D1001" s="91" t="s">
        <v>1820</v>
      </c>
      <c r="E1001" s="118">
        <v>1</v>
      </c>
      <c r="F1001" s="92">
        <v>73892</v>
      </c>
      <c r="G1001" s="92">
        <f t="shared" si="76"/>
        <v>73892</v>
      </c>
      <c r="J1001" s="129">
        <f t="shared" si="75"/>
        <v>73892</v>
      </c>
    </row>
    <row r="1002" spans="1:10" x14ac:dyDescent="0.25">
      <c r="A1002" s="17" t="s">
        <v>1647</v>
      </c>
      <c r="B1002" s="18" t="s">
        <v>1632</v>
      </c>
      <c r="C1002" s="19">
        <v>10</v>
      </c>
      <c r="D1002" s="91" t="s">
        <v>1820</v>
      </c>
      <c r="E1002" s="118">
        <v>4</v>
      </c>
      <c r="F1002" s="92">
        <v>82244</v>
      </c>
      <c r="G1002" s="92">
        <f t="shared" si="76"/>
        <v>328976</v>
      </c>
      <c r="J1002" s="129">
        <f t="shared" si="75"/>
        <v>328976</v>
      </c>
    </row>
    <row r="1003" spans="1:10" x14ac:dyDescent="0.25">
      <c r="A1003" s="17" t="s">
        <v>1648</v>
      </c>
      <c r="B1003" s="18" t="s">
        <v>1632</v>
      </c>
      <c r="C1003" s="19">
        <v>11</v>
      </c>
      <c r="D1003" s="91" t="s">
        <v>1820</v>
      </c>
      <c r="E1003" s="118">
        <v>6</v>
      </c>
      <c r="F1003" s="92">
        <v>104400</v>
      </c>
      <c r="G1003" s="92">
        <f t="shared" si="76"/>
        <v>626400</v>
      </c>
      <c r="J1003" s="129">
        <f t="shared" si="75"/>
        <v>626400</v>
      </c>
    </row>
    <row r="1004" spans="1:10" x14ac:dyDescent="0.25">
      <c r="A1004" s="17" t="s">
        <v>1649</v>
      </c>
      <c r="B1004" s="18" t="s">
        <v>1632</v>
      </c>
      <c r="C1004" s="19">
        <v>12</v>
      </c>
      <c r="D1004" s="91" t="s">
        <v>1820</v>
      </c>
      <c r="E1004" s="118">
        <v>1</v>
      </c>
      <c r="F1004" s="92">
        <v>113796</v>
      </c>
      <c r="G1004" s="92">
        <f t="shared" si="76"/>
        <v>113796</v>
      </c>
      <c r="J1004" s="129">
        <f t="shared" si="75"/>
        <v>113796</v>
      </c>
    </row>
    <row r="1005" spans="1:10" x14ac:dyDescent="0.25">
      <c r="A1005" s="17" t="s">
        <v>1650</v>
      </c>
      <c r="B1005" s="18" t="s">
        <v>1632</v>
      </c>
      <c r="C1005" s="19">
        <v>18</v>
      </c>
      <c r="D1005" s="91" t="s">
        <v>1820</v>
      </c>
      <c r="E1005" s="118">
        <v>5</v>
      </c>
      <c r="F1005" s="92">
        <v>149756</v>
      </c>
      <c r="G1005" s="92">
        <f t="shared" si="76"/>
        <v>748780</v>
      </c>
      <c r="J1005" s="129">
        <f t="shared" si="75"/>
        <v>748780</v>
      </c>
    </row>
    <row r="1006" spans="1:10" x14ac:dyDescent="0.25">
      <c r="A1006" s="75"/>
      <c r="B1006" s="76" t="s">
        <v>1651</v>
      </c>
      <c r="C1006" s="2" t="s">
        <v>1630</v>
      </c>
      <c r="D1006" s="91"/>
      <c r="E1006" s="118"/>
      <c r="F1006" s="92"/>
      <c r="G1006" s="92">
        <f t="shared" si="76"/>
        <v>0</v>
      </c>
      <c r="J1006" s="129">
        <f t="shared" si="75"/>
        <v>0</v>
      </c>
    </row>
    <row r="1007" spans="1:10" x14ac:dyDescent="0.25">
      <c r="A1007" s="17" t="s">
        <v>1652</v>
      </c>
      <c r="B1007" s="18" t="s">
        <v>1632</v>
      </c>
      <c r="C1007" s="19">
        <v>6</v>
      </c>
      <c r="D1007" s="91" t="s">
        <v>1820</v>
      </c>
      <c r="E1007" s="118">
        <v>1</v>
      </c>
      <c r="F1007" s="92">
        <v>35728</v>
      </c>
      <c r="G1007" s="92">
        <f t="shared" si="76"/>
        <v>35728</v>
      </c>
      <c r="J1007" s="129">
        <f t="shared" si="75"/>
        <v>35728</v>
      </c>
    </row>
    <row r="1008" spans="1:10" x14ac:dyDescent="0.25">
      <c r="A1008" s="17" t="s">
        <v>1653</v>
      </c>
      <c r="B1008" s="18" t="s">
        <v>1632</v>
      </c>
      <c r="C1008" s="19">
        <v>9</v>
      </c>
      <c r="D1008" s="91" t="s">
        <v>1820</v>
      </c>
      <c r="E1008" s="118">
        <v>1</v>
      </c>
      <c r="F1008" s="92">
        <v>43036</v>
      </c>
      <c r="G1008" s="92">
        <f t="shared" si="76"/>
        <v>43036</v>
      </c>
      <c r="J1008" s="129">
        <f t="shared" si="75"/>
        <v>43036</v>
      </c>
    </row>
    <row r="1009" spans="1:10" x14ac:dyDescent="0.25">
      <c r="A1009" s="17" t="s">
        <v>1654</v>
      </c>
      <c r="B1009" s="18" t="s">
        <v>1632</v>
      </c>
      <c r="C1009" s="19">
        <v>12</v>
      </c>
      <c r="D1009" s="91" t="s">
        <v>1820</v>
      </c>
      <c r="E1009" s="118">
        <v>1</v>
      </c>
      <c r="F1009" s="92">
        <v>76792</v>
      </c>
      <c r="G1009" s="92">
        <f t="shared" si="76"/>
        <v>76792</v>
      </c>
      <c r="J1009" s="129">
        <f t="shared" si="75"/>
        <v>76792</v>
      </c>
    </row>
    <row r="1010" spans="1:10" x14ac:dyDescent="0.25">
      <c r="A1010" s="17" t="s">
        <v>1655</v>
      </c>
      <c r="B1010" s="18" t="s">
        <v>1632</v>
      </c>
      <c r="C1010" s="19">
        <v>18</v>
      </c>
      <c r="D1010" s="91" t="s">
        <v>1820</v>
      </c>
      <c r="E1010" s="118">
        <v>4</v>
      </c>
      <c r="F1010" s="92">
        <v>104748</v>
      </c>
      <c r="G1010" s="92">
        <f t="shared" si="76"/>
        <v>418992</v>
      </c>
      <c r="J1010" s="129">
        <f t="shared" si="75"/>
        <v>418992</v>
      </c>
    </row>
    <row r="1011" spans="1:10" x14ac:dyDescent="0.25">
      <c r="A1011" s="75"/>
      <c r="B1011" s="76" t="s">
        <v>1656</v>
      </c>
      <c r="C1011" s="2" t="s">
        <v>1630</v>
      </c>
      <c r="D1011" s="91"/>
      <c r="E1011" s="118"/>
      <c r="F1011" s="92"/>
      <c r="G1011" s="92">
        <f t="shared" si="76"/>
        <v>0</v>
      </c>
      <c r="J1011" s="129">
        <f t="shared" si="75"/>
        <v>0</v>
      </c>
    </row>
    <row r="1012" spans="1:10" x14ac:dyDescent="0.25">
      <c r="A1012" s="17" t="s">
        <v>1657</v>
      </c>
      <c r="B1012" s="18" t="s">
        <v>1632</v>
      </c>
      <c r="C1012" s="19">
        <v>6</v>
      </c>
      <c r="D1012" s="91" t="s">
        <v>1820</v>
      </c>
      <c r="E1012" s="118">
        <v>5</v>
      </c>
      <c r="F1012" s="92">
        <v>35728</v>
      </c>
      <c r="G1012" s="92">
        <f t="shared" si="76"/>
        <v>178640</v>
      </c>
      <c r="J1012" s="129">
        <f t="shared" si="75"/>
        <v>178640</v>
      </c>
    </row>
    <row r="1013" spans="1:10" x14ac:dyDescent="0.25">
      <c r="A1013" s="17" t="s">
        <v>1658</v>
      </c>
      <c r="B1013" s="18" t="s">
        <v>1632</v>
      </c>
      <c r="C1013" s="19">
        <v>8</v>
      </c>
      <c r="D1013" s="91" t="s">
        <v>1820</v>
      </c>
      <c r="E1013" s="118">
        <v>2</v>
      </c>
      <c r="F1013" s="92">
        <v>38976</v>
      </c>
      <c r="G1013" s="92">
        <f t="shared" si="76"/>
        <v>77952</v>
      </c>
      <c r="J1013" s="129">
        <f t="shared" si="75"/>
        <v>77952</v>
      </c>
    </row>
    <row r="1014" spans="1:10" x14ac:dyDescent="0.25">
      <c r="A1014" s="17" t="s">
        <v>1659</v>
      </c>
      <c r="B1014" s="18" t="s">
        <v>1632</v>
      </c>
      <c r="C1014" s="19">
        <v>9</v>
      </c>
      <c r="D1014" s="91" t="s">
        <v>1820</v>
      </c>
      <c r="E1014" s="118">
        <v>1</v>
      </c>
      <c r="F1014" s="92">
        <v>43268</v>
      </c>
      <c r="G1014" s="92">
        <f t="shared" si="76"/>
        <v>43268</v>
      </c>
      <c r="J1014" s="129">
        <f t="shared" si="75"/>
        <v>43268</v>
      </c>
    </row>
    <row r="1015" spans="1:10" x14ac:dyDescent="0.25">
      <c r="A1015" s="17" t="s">
        <v>1660</v>
      </c>
      <c r="B1015" s="18" t="s">
        <v>1632</v>
      </c>
      <c r="C1015" s="19">
        <v>10</v>
      </c>
      <c r="D1015" s="91" t="s">
        <v>1820</v>
      </c>
      <c r="E1015" s="118">
        <v>1</v>
      </c>
      <c r="F1015" s="92">
        <v>57420</v>
      </c>
      <c r="G1015" s="92">
        <f t="shared" si="76"/>
        <v>57420</v>
      </c>
      <c r="J1015" s="129">
        <f t="shared" si="75"/>
        <v>57420</v>
      </c>
    </row>
    <row r="1016" spans="1:10" x14ac:dyDescent="0.25">
      <c r="A1016" s="17" t="s">
        <v>1661</v>
      </c>
      <c r="B1016" s="18" t="s">
        <v>1632</v>
      </c>
      <c r="C1016" s="19">
        <v>11</v>
      </c>
      <c r="D1016" s="91" t="s">
        <v>1820</v>
      </c>
      <c r="E1016" s="118">
        <v>2</v>
      </c>
      <c r="F1016" s="92">
        <v>70180</v>
      </c>
      <c r="G1016" s="92">
        <f t="shared" si="76"/>
        <v>140360</v>
      </c>
      <c r="J1016" s="129">
        <f t="shared" si="75"/>
        <v>140360</v>
      </c>
    </row>
    <row r="1017" spans="1:10" x14ac:dyDescent="0.25">
      <c r="A1017" s="17" t="s">
        <v>1662</v>
      </c>
      <c r="B1017" s="18" t="s">
        <v>1632</v>
      </c>
      <c r="C1017" s="19">
        <v>12</v>
      </c>
      <c r="D1017" s="91" t="s">
        <v>1820</v>
      </c>
      <c r="E1017" s="118">
        <v>3</v>
      </c>
      <c r="F1017" s="92">
        <v>76792</v>
      </c>
      <c r="G1017" s="92">
        <f t="shared" si="76"/>
        <v>230376</v>
      </c>
      <c r="J1017" s="129">
        <f t="shared" si="75"/>
        <v>230376</v>
      </c>
    </row>
    <row r="1018" spans="1:10" x14ac:dyDescent="0.25">
      <c r="A1018" s="17" t="s">
        <v>1663</v>
      </c>
      <c r="B1018" s="18" t="s">
        <v>1632</v>
      </c>
      <c r="C1018" s="19">
        <v>14</v>
      </c>
      <c r="D1018" s="91" t="s">
        <v>1820</v>
      </c>
      <c r="E1018" s="118"/>
      <c r="F1018" s="92">
        <v>90944</v>
      </c>
      <c r="G1018" s="92">
        <f t="shared" si="76"/>
        <v>0</v>
      </c>
      <c r="J1018" s="129">
        <f t="shared" si="75"/>
        <v>0</v>
      </c>
    </row>
    <row r="1019" spans="1:10" x14ac:dyDescent="0.25">
      <c r="A1019" s="17" t="s">
        <v>1664</v>
      </c>
      <c r="B1019" s="18" t="s">
        <v>1632</v>
      </c>
      <c r="C1019" s="19">
        <v>18</v>
      </c>
      <c r="D1019" s="91" t="s">
        <v>1820</v>
      </c>
      <c r="E1019" s="118">
        <v>5</v>
      </c>
      <c r="F1019" s="92">
        <v>104748</v>
      </c>
      <c r="G1019" s="92">
        <f t="shared" si="76"/>
        <v>523740</v>
      </c>
      <c r="J1019" s="129">
        <f t="shared" si="75"/>
        <v>523740</v>
      </c>
    </row>
    <row r="1020" spans="1:10" x14ac:dyDescent="0.25">
      <c r="A1020" s="75"/>
      <c r="B1020" s="76" t="s">
        <v>1665</v>
      </c>
      <c r="C1020" s="2" t="s">
        <v>1630</v>
      </c>
      <c r="D1020" s="91"/>
      <c r="E1020" s="118"/>
      <c r="F1020" s="92"/>
      <c r="G1020" s="92">
        <f t="shared" si="76"/>
        <v>0</v>
      </c>
      <c r="J1020" s="129">
        <f t="shared" si="75"/>
        <v>0</v>
      </c>
    </row>
    <row r="1021" spans="1:10" x14ac:dyDescent="0.25">
      <c r="A1021" s="17" t="s">
        <v>1666</v>
      </c>
      <c r="B1021" s="18" t="s">
        <v>1632</v>
      </c>
      <c r="C1021" s="19">
        <v>18</v>
      </c>
      <c r="D1021" s="91" t="s">
        <v>1829</v>
      </c>
      <c r="E1021" s="118">
        <v>1</v>
      </c>
      <c r="F1021" s="92">
        <v>216920</v>
      </c>
      <c r="G1021" s="92">
        <f t="shared" si="76"/>
        <v>216920</v>
      </c>
      <c r="J1021" s="129">
        <f t="shared" si="75"/>
        <v>216920</v>
      </c>
    </row>
    <row r="1022" spans="1:10" x14ac:dyDescent="0.25">
      <c r="A1022" s="75"/>
      <c r="B1022" s="76" t="s">
        <v>1667</v>
      </c>
      <c r="C1022" s="2" t="s">
        <v>1630</v>
      </c>
      <c r="D1022" s="91"/>
      <c r="E1022" s="118"/>
      <c r="F1022" s="92"/>
      <c r="G1022" s="92">
        <f t="shared" si="76"/>
        <v>0</v>
      </c>
      <c r="J1022" s="129">
        <f t="shared" si="75"/>
        <v>0</v>
      </c>
    </row>
    <row r="1023" spans="1:10" x14ac:dyDescent="0.25">
      <c r="A1023" s="17" t="s">
        <v>1668</v>
      </c>
      <c r="B1023" s="18" t="s">
        <v>1632</v>
      </c>
      <c r="C1023" s="19">
        <v>8</v>
      </c>
      <c r="D1023" s="91" t="s">
        <v>1829</v>
      </c>
      <c r="E1023" s="118">
        <v>10</v>
      </c>
      <c r="F1023" s="92">
        <v>51156</v>
      </c>
      <c r="G1023" s="92">
        <f t="shared" si="76"/>
        <v>511560</v>
      </c>
      <c r="J1023" s="129">
        <f t="shared" si="75"/>
        <v>511560</v>
      </c>
    </row>
    <row r="1024" spans="1:10" x14ac:dyDescent="0.25">
      <c r="A1024" s="17" t="s">
        <v>1669</v>
      </c>
      <c r="B1024" s="18" t="s">
        <v>1632</v>
      </c>
      <c r="C1024" s="19">
        <v>9</v>
      </c>
      <c r="D1024" s="91" t="s">
        <v>1829</v>
      </c>
      <c r="E1024" s="118">
        <v>1</v>
      </c>
      <c r="F1024" s="92">
        <v>57768</v>
      </c>
      <c r="G1024" s="92">
        <f t="shared" si="76"/>
        <v>57768</v>
      </c>
      <c r="J1024" s="129">
        <f t="shared" si="75"/>
        <v>57768</v>
      </c>
    </row>
    <row r="1025" spans="1:10" x14ac:dyDescent="0.25">
      <c r="A1025" s="17" t="s">
        <v>1670</v>
      </c>
      <c r="B1025" s="18" t="s">
        <v>1632</v>
      </c>
      <c r="C1025" s="19">
        <v>10</v>
      </c>
      <c r="D1025" s="91" t="s">
        <v>1829</v>
      </c>
      <c r="E1025" s="118">
        <v>4</v>
      </c>
      <c r="F1025" s="92">
        <v>64380</v>
      </c>
      <c r="G1025" s="92">
        <f t="shared" si="76"/>
        <v>257520</v>
      </c>
      <c r="J1025" s="129">
        <f t="shared" si="75"/>
        <v>257520</v>
      </c>
    </row>
    <row r="1026" spans="1:10" x14ac:dyDescent="0.25">
      <c r="A1026" s="17" t="s">
        <v>1671</v>
      </c>
      <c r="B1026" s="18" t="s">
        <v>1632</v>
      </c>
      <c r="C1026" s="19">
        <v>11</v>
      </c>
      <c r="D1026" s="91" t="s">
        <v>1829</v>
      </c>
      <c r="E1026" s="118">
        <v>3</v>
      </c>
      <c r="F1026" s="92">
        <v>70760</v>
      </c>
      <c r="G1026" s="92">
        <f t="shared" si="76"/>
        <v>212280</v>
      </c>
      <c r="J1026" s="129">
        <f t="shared" si="75"/>
        <v>212280</v>
      </c>
    </row>
    <row r="1027" spans="1:10" x14ac:dyDescent="0.25">
      <c r="A1027" s="17" t="s">
        <v>1672</v>
      </c>
      <c r="B1027" s="18" t="s">
        <v>1632</v>
      </c>
      <c r="C1027" s="19">
        <v>12</v>
      </c>
      <c r="D1027" s="91" t="s">
        <v>1829</v>
      </c>
      <c r="E1027" s="118">
        <v>5</v>
      </c>
      <c r="F1027" s="92">
        <v>82708</v>
      </c>
      <c r="G1027" s="92">
        <f t="shared" si="76"/>
        <v>413540</v>
      </c>
      <c r="J1027" s="129">
        <f t="shared" si="75"/>
        <v>413540</v>
      </c>
    </row>
    <row r="1028" spans="1:10" x14ac:dyDescent="0.25">
      <c r="A1028" s="17" t="s">
        <v>1673</v>
      </c>
      <c r="B1028" s="18" t="s">
        <v>1632</v>
      </c>
      <c r="C1028" s="19">
        <v>14</v>
      </c>
      <c r="D1028" s="91" t="s">
        <v>1829</v>
      </c>
      <c r="E1028" s="118">
        <v>2</v>
      </c>
      <c r="F1028" s="92">
        <v>99760</v>
      </c>
      <c r="G1028" s="92">
        <f t="shared" si="76"/>
        <v>199520</v>
      </c>
      <c r="J1028" s="129">
        <f t="shared" si="75"/>
        <v>199520</v>
      </c>
    </row>
    <row r="1029" spans="1:10" x14ac:dyDescent="0.25">
      <c r="A1029" s="17" t="s">
        <v>1674</v>
      </c>
      <c r="B1029" s="18" t="s">
        <v>1632</v>
      </c>
      <c r="C1029" s="19">
        <v>16</v>
      </c>
      <c r="D1029" s="91" t="s">
        <v>1820</v>
      </c>
      <c r="E1029" s="118">
        <v>3</v>
      </c>
      <c r="F1029" s="92">
        <v>113796</v>
      </c>
      <c r="G1029" s="92">
        <f t="shared" si="76"/>
        <v>341388</v>
      </c>
      <c r="J1029" s="129">
        <f t="shared" si="75"/>
        <v>341388</v>
      </c>
    </row>
    <row r="1030" spans="1:10" x14ac:dyDescent="0.25">
      <c r="A1030" s="17" t="s">
        <v>1675</v>
      </c>
      <c r="B1030" s="18" t="s">
        <v>1632</v>
      </c>
      <c r="C1030" s="19">
        <v>18</v>
      </c>
      <c r="D1030" s="91" t="s">
        <v>1820</v>
      </c>
      <c r="E1030" s="118">
        <v>1</v>
      </c>
      <c r="F1030" s="92">
        <v>119828</v>
      </c>
      <c r="G1030" s="92">
        <f t="shared" si="76"/>
        <v>119828</v>
      </c>
      <c r="J1030" s="129">
        <f t="shared" si="75"/>
        <v>119828</v>
      </c>
    </row>
    <row r="1031" spans="1:10" x14ac:dyDescent="0.25">
      <c r="A1031" s="75"/>
      <c r="B1031" s="76" t="s">
        <v>1676</v>
      </c>
      <c r="C1031" s="2" t="s">
        <v>1630</v>
      </c>
      <c r="D1031" s="91"/>
      <c r="E1031" s="118"/>
      <c r="F1031" s="92"/>
      <c r="G1031" s="92">
        <f t="shared" si="76"/>
        <v>0</v>
      </c>
      <c r="J1031" s="129">
        <f t="shared" si="75"/>
        <v>0</v>
      </c>
    </row>
    <row r="1032" spans="1:10" x14ac:dyDescent="0.25">
      <c r="A1032" s="17" t="s">
        <v>1677</v>
      </c>
      <c r="B1032" s="18" t="s">
        <v>1632</v>
      </c>
      <c r="C1032" s="19">
        <v>4</v>
      </c>
      <c r="D1032" s="91" t="s">
        <v>1829</v>
      </c>
      <c r="E1032" s="118">
        <v>6</v>
      </c>
      <c r="F1032" s="92">
        <v>10208</v>
      </c>
      <c r="G1032" s="92">
        <f t="shared" si="76"/>
        <v>61248</v>
      </c>
      <c r="J1032" s="129">
        <f t="shared" si="75"/>
        <v>61248</v>
      </c>
    </row>
    <row r="1033" spans="1:10" x14ac:dyDescent="0.25">
      <c r="A1033" s="17" t="s">
        <v>1678</v>
      </c>
      <c r="B1033" s="18" t="s">
        <v>1632</v>
      </c>
      <c r="C1033" s="19">
        <v>6</v>
      </c>
      <c r="D1033" s="91" t="s">
        <v>1829</v>
      </c>
      <c r="E1033" s="118">
        <v>36</v>
      </c>
      <c r="F1033" s="92">
        <v>15312</v>
      </c>
      <c r="G1033" s="92">
        <f t="shared" si="76"/>
        <v>551232</v>
      </c>
      <c r="J1033" s="129">
        <f t="shared" si="75"/>
        <v>551232</v>
      </c>
    </row>
    <row r="1034" spans="1:10" x14ac:dyDescent="0.25">
      <c r="A1034" s="17" t="s">
        <v>1679</v>
      </c>
      <c r="B1034" s="18" t="s">
        <v>1632</v>
      </c>
      <c r="C1034" s="19">
        <v>8</v>
      </c>
      <c r="D1034" s="91" t="s">
        <v>1829</v>
      </c>
      <c r="E1034" s="118">
        <v>22</v>
      </c>
      <c r="F1034" s="92">
        <v>20416</v>
      </c>
      <c r="G1034" s="92">
        <f t="shared" si="76"/>
        <v>449152</v>
      </c>
      <c r="J1034" s="129">
        <f t="shared" ref="J1034:J1097" si="77">+F1034*E1034</f>
        <v>449152</v>
      </c>
    </row>
    <row r="1035" spans="1:10" x14ac:dyDescent="0.25">
      <c r="A1035" s="17" t="s">
        <v>1680</v>
      </c>
      <c r="B1035" s="18" t="s">
        <v>1632</v>
      </c>
      <c r="C1035" s="19">
        <v>9</v>
      </c>
      <c r="D1035" s="91" t="s">
        <v>1829</v>
      </c>
      <c r="E1035" s="118">
        <v>10</v>
      </c>
      <c r="F1035" s="92">
        <v>22852</v>
      </c>
      <c r="G1035" s="92">
        <f t="shared" si="76"/>
        <v>228520</v>
      </c>
      <c r="J1035" s="129">
        <f t="shared" si="77"/>
        <v>228520</v>
      </c>
    </row>
    <row r="1036" spans="1:10" x14ac:dyDescent="0.25">
      <c r="A1036" s="17" t="s">
        <v>1681</v>
      </c>
      <c r="B1036" s="18" t="s">
        <v>1632</v>
      </c>
      <c r="C1036" s="19">
        <v>10</v>
      </c>
      <c r="D1036" s="91" t="s">
        <v>1829</v>
      </c>
      <c r="E1036" s="118">
        <v>24</v>
      </c>
      <c r="F1036" s="92">
        <v>25520</v>
      </c>
      <c r="G1036" s="92">
        <f t="shared" si="76"/>
        <v>612480</v>
      </c>
      <c r="J1036" s="129">
        <f t="shared" si="77"/>
        <v>612480</v>
      </c>
    </row>
    <row r="1037" spans="1:10" x14ac:dyDescent="0.25">
      <c r="A1037" s="17" t="s">
        <v>1682</v>
      </c>
      <c r="B1037" s="18" t="s">
        <v>1632</v>
      </c>
      <c r="C1037" s="19">
        <v>11</v>
      </c>
      <c r="D1037" s="91" t="s">
        <v>1829</v>
      </c>
      <c r="E1037" s="118">
        <v>14</v>
      </c>
      <c r="F1037" s="92">
        <v>28072</v>
      </c>
      <c r="G1037" s="92">
        <f t="shared" si="76"/>
        <v>393008</v>
      </c>
      <c r="J1037" s="129">
        <f t="shared" si="77"/>
        <v>393008</v>
      </c>
    </row>
    <row r="1038" spans="1:10" x14ac:dyDescent="0.25">
      <c r="A1038" s="17" t="s">
        <v>1683</v>
      </c>
      <c r="B1038" s="18" t="s">
        <v>1632</v>
      </c>
      <c r="C1038" s="19">
        <v>12</v>
      </c>
      <c r="D1038" s="91" t="s">
        <v>1829</v>
      </c>
      <c r="E1038" s="118">
        <v>8</v>
      </c>
      <c r="F1038" s="92">
        <v>34336</v>
      </c>
      <c r="G1038" s="92">
        <f t="shared" si="76"/>
        <v>274688</v>
      </c>
      <c r="J1038" s="129">
        <f t="shared" si="77"/>
        <v>274688</v>
      </c>
    </row>
    <row r="1039" spans="1:10" x14ac:dyDescent="0.25">
      <c r="A1039" s="17" t="s">
        <v>1684</v>
      </c>
      <c r="B1039" s="18" t="s">
        <v>1632</v>
      </c>
      <c r="C1039" s="19">
        <v>14</v>
      </c>
      <c r="D1039" s="91" t="s">
        <v>1829</v>
      </c>
      <c r="E1039" s="118">
        <v>4</v>
      </c>
      <c r="F1039" s="92">
        <v>40252</v>
      </c>
      <c r="G1039" s="92">
        <f t="shared" si="76"/>
        <v>161008</v>
      </c>
      <c r="J1039" s="129">
        <f t="shared" si="77"/>
        <v>161008</v>
      </c>
    </row>
    <row r="1040" spans="1:10" x14ac:dyDescent="0.25">
      <c r="A1040" s="17" t="s">
        <v>1685</v>
      </c>
      <c r="B1040" s="18" t="s">
        <v>1632</v>
      </c>
      <c r="C1040" s="19">
        <v>16</v>
      </c>
      <c r="D1040" s="91" t="s">
        <v>1829</v>
      </c>
      <c r="E1040" s="118">
        <v>4</v>
      </c>
      <c r="F1040" s="92">
        <v>42572</v>
      </c>
      <c r="G1040" s="92">
        <f t="shared" si="76"/>
        <v>170288</v>
      </c>
      <c r="J1040" s="129">
        <f t="shared" si="77"/>
        <v>170288</v>
      </c>
    </row>
    <row r="1041" spans="1:10" x14ac:dyDescent="0.25">
      <c r="A1041" s="17" t="s">
        <v>1686</v>
      </c>
      <c r="B1041" s="18" t="s">
        <v>1632</v>
      </c>
      <c r="C1041" s="19">
        <v>18</v>
      </c>
      <c r="D1041" s="91" t="s">
        <v>1829</v>
      </c>
      <c r="E1041" s="118">
        <v>12</v>
      </c>
      <c r="F1041" s="92">
        <v>44892</v>
      </c>
      <c r="G1041" s="92">
        <f t="shared" si="76"/>
        <v>538704</v>
      </c>
      <c r="J1041" s="129">
        <f t="shared" si="77"/>
        <v>538704</v>
      </c>
    </row>
    <row r="1042" spans="1:10" x14ac:dyDescent="0.25">
      <c r="A1042" s="75"/>
      <c r="B1042" s="76" t="s">
        <v>1687</v>
      </c>
      <c r="C1042" s="2" t="s">
        <v>1630</v>
      </c>
      <c r="D1042" s="91"/>
      <c r="E1042" s="118"/>
      <c r="F1042" s="92"/>
      <c r="G1042" s="92">
        <f t="shared" si="76"/>
        <v>0</v>
      </c>
      <c r="J1042" s="129">
        <f t="shared" si="77"/>
        <v>0</v>
      </c>
    </row>
    <row r="1043" spans="1:10" x14ac:dyDescent="0.25">
      <c r="A1043" s="17" t="s">
        <v>1688</v>
      </c>
      <c r="B1043" s="18" t="s">
        <v>1632</v>
      </c>
      <c r="C1043" s="19">
        <v>6</v>
      </c>
      <c r="D1043" s="91" t="s">
        <v>1829</v>
      </c>
      <c r="E1043" s="118">
        <v>17</v>
      </c>
      <c r="F1043" s="92">
        <v>8816</v>
      </c>
      <c r="G1043" s="92">
        <f t="shared" si="76"/>
        <v>149872</v>
      </c>
      <c r="J1043" s="129">
        <f t="shared" si="77"/>
        <v>149872</v>
      </c>
    </row>
    <row r="1044" spans="1:10" x14ac:dyDescent="0.25">
      <c r="A1044" s="17" t="s">
        <v>1689</v>
      </c>
      <c r="B1044" s="18" t="s">
        <v>1632</v>
      </c>
      <c r="C1044" s="19">
        <v>8</v>
      </c>
      <c r="D1044" s="91" t="s">
        <v>1829</v>
      </c>
      <c r="E1044" s="118">
        <v>11</v>
      </c>
      <c r="F1044" s="92">
        <v>11484</v>
      </c>
      <c r="G1044" s="92">
        <f t="shared" si="76"/>
        <v>126324</v>
      </c>
      <c r="J1044" s="129">
        <f t="shared" si="77"/>
        <v>126324</v>
      </c>
    </row>
    <row r="1045" spans="1:10" x14ac:dyDescent="0.25">
      <c r="A1045" s="17" t="s">
        <v>1690</v>
      </c>
      <c r="B1045" s="18" t="s">
        <v>1632</v>
      </c>
      <c r="C1045" s="19">
        <v>10</v>
      </c>
      <c r="D1045" s="91" t="s">
        <v>1829</v>
      </c>
      <c r="E1045" s="118">
        <v>4</v>
      </c>
      <c r="F1045" s="92">
        <v>16124</v>
      </c>
      <c r="G1045" s="92">
        <f t="shared" si="76"/>
        <v>64496</v>
      </c>
      <c r="J1045" s="129">
        <f t="shared" si="77"/>
        <v>64496</v>
      </c>
    </row>
    <row r="1046" spans="1:10" x14ac:dyDescent="0.25">
      <c r="A1046" s="17" t="s">
        <v>1691</v>
      </c>
      <c r="B1046" s="18" t="s">
        <v>1632</v>
      </c>
      <c r="C1046" s="19">
        <v>12</v>
      </c>
      <c r="D1046" s="91" t="s">
        <v>1829</v>
      </c>
      <c r="E1046" s="118">
        <v>1</v>
      </c>
      <c r="F1046" s="92">
        <v>22504</v>
      </c>
      <c r="G1046" s="92">
        <f t="shared" si="76"/>
        <v>22504</v>
      </c>
      <c r="J1046" s="129">
        <f t="shared" si="77"/>
        <v>22504</v>
      </c>
    </row>
    <row r="1047" spans="1:10" x14ac:dyDescent="0.25">
      <c r="A1047" s="17" t="s">
        <v>1692</v>
      </c>
      <c r="B1047" s="18" t="s">
        <v>1632</v>
      </c>
      <c r="C1047" s="19">
        <v>16</v>
      </c>
      <c r="D1047" s="91" t="s">
        <v>1829</v>
      </c>
      <c r="E1047" s="118">
        <v>1</v>
      </c>
      <c r="F1047" s="92">
        <v>28072</v>
      </c>
      <c r="G1047" s="92">
        <f t="shared" si="76"/>
        <v>28072</v>
      </c>
      <c r="J1047" s="129">
        <f t="shared" si="77"/>
        <v>28072</v>
      </c>
    </row>
    <row r="1048" spans="1:10" x14ac:dyDescent="0.25">
      <c r="A1048" s="75"/>
      <c r="B1048" s="76" t="s">
        <v>1693</v>
      </c>
      <c r="C1048" s="2" t="s">
        <v>1630</v>
      </c>
      <c r="D1048" s="91"/>
      <c r="E1048" s="118"/>
      <c r="F1048" s="92"/>
      <c r="G1048" s="92">
        <f t="shared" si="76"/>
        <v>0</v>
      </c>
      <c r="J1048" s="129">
        <f t="shared" si="77"/>
        <v>0</v>
      </c>
    </row>
    <row r="1049" spans="1:10" x14ac:dyDescent="0.25">
      <c r="A1049" s="17" t="s">
        <v>1694</v>
      </c>
      <c r="B1049" s="18" t="s">
        <v>1632</v>
      </c>
      <c r="C1049" s="19">
        <v>6</v>
      </c>
      <c r="D1049" s="91" t="s">
        <v>1829</v>
      </c>
      <c r="E1049" s="118">
        <v>13</v>
      </c>
      <c r="F1049" s="92">
        <v>95004</v>
      </c>
      <c r="G1049" s="92">
        <f t="shared" si="76"/>
        <v>1235052</v>
      </c>
      <c r="J1049" s="129">
        <f t="shared" si="77"/>
        <v>1235052</v>
      </c>
    </row>
    <row r="1050" spans="1:10" x14ac:dyDescent="0.25">
      <c r="A1050" s="17" t="s">
        <v>1695</v>
      </c>
      <c r="B1050" s="18" t="s">
        <v>1632</v>
      </c>
      <c r="C1050" s="19">
        <v>8</v>
      </c>
      <c r="D1050" s="91" t="s">
        <v>1829</v>
      </c>
      <c r="E1050" s="118">
        <v>18</v>
      </c>
      <c r="F1050" s="92">
        <v>122728</v>
      </c>
      <c r="G1050" s="92">
        <f t="shared" si="76"/>
        <v>2209104</v>
      </c>
      <c r="J1050" s="129">
        <f t="shared" si="77"/>
        <v>2209104</v>
      </c>
    </row>
    <row r="1051" spans="1:10" x14ac:dyDescent="0.25">
      <c r="A1051" s="17" t="s">
        <v>1696</v>
      </c>
      <c r="B1051" s="18" t="s">
        <v>1632</v>
      </c>
      <c r="C1051" s="19">
        <v>10</v>
      </c>
      <c r="D1051" s="91" t="s">
        <v>1829</v>
      </c>
      <c r="E1051" s="118">
        <v>5</v>
      </c>
      <c r="F1051" s="92">
        <v>157064</v>
      </c>
      <c r="G1051" s="92">
        <f t="shared" ref="G1051:G1066" si="78">+F1051*E1051</f>
        <v>785320</v>
      </c>
      <c r="J1051" s="129">
        <f t="shared" si="77"/>
        <v>785320</v>
      </c>
    </row>
    <row r="1052" spans="1:10" x14ac:dyDescent="0.25">
      <c r="A1052" s="75"/>
      <c r="B1052" s="76" t="s">
        <v>1697</v>
      </c>
      <c r="C1052" s="2" t="s">
        <v>1630</v>
      </c>
      <c r="D1052" s="91"/>
      <c r="E1052" s="118"/>
      <c r="F1052" s="92"/>
      <c r="G1052" s="92">
        <f t="shared" si="78"/>
        <v>0</v>
      </c>
      <c r="J1052" s="129">
        <f t="shared" si="77"/>
        <v>0</v>
      </c>
    </row>
    <row r="1053" spans="1:10" ht="24" x14ac:dyDescent="0.25">
      <c r="A1053" s="75"/>
      <c r="B1053" s="76" t="s">
        <v>1698</v>
      </c>
      <c r="C1053" s="19"/>
      <c r="D1053" s="91"/>
      <c r="E1053" s="118"/>
      <c r="F1053" s="92"/>
      <c r="G1053" s="92">
        <f t="shared" si="78"/>
        <v>0</v>
      </c>
      <c r="J1053" s="129">
        <f t="shared" si="77"/>
        <v>0</v>
      </c>
    </row>
    <row r="1054" spans="1:10" x14ac:dyDescent="0.25">
      <c r="A1054" s="17" t="s">
        <v>1699</v>
      </c>
      <c r="B1054" s="18" t="s">
        <v>1632</v>
      </c>
      <c r="C1054" s="19">
        <v>12</v>
      </c>
      <c r="D1054" s="91" t="s">
        <v>1820</v>
      </c>
      <c r="E1054" s="118">
        <v>1</v>
      </c>
      <c r="F1054" s="92">
        <v>227824</v>
      </c>
      <c r="G1054" s="92">
        <f t="shared" si="78"/>
        <v>227824</v>
      </c>
      <c r="J1054" s="129">
        <f t="shared" si="77"/>
        <v>227824</v>
      </c>
    </row>
    <row r="1055" spans="1:10" x14ac:dyDescent="0.25">
      <c r="A1055" s="17" t="s">
        <v>1700</v>
      </c>
      <c r="B1055" s="18" t="s">
        <v>1632</v>
      </c>
      <c r="C1055" s="19">
        <v>14</v>
      </c>
      <c r="D1055" s="91" t="s">
        <v>1820</v>
      </c>
      <c r="E1055" s="118">
        <v>1</v>
      </c>
      <c r="F1055" s="92">
        <v>361108</v>
      </c>
      <c r="G1055" s="92">
        <f t="shared" si="78"/>
        <v>361108</v>
      </c>
      <c r="J1055" s="129">
        <f t="shared" si="77"/>
        <v>361108</v>
      </c>
    </row>
    <row r="1056" spans="1:10" x14ac:dyDescent="0.25">
      <c r="A1056" s="17" t="s">
        <v>1701</v>
      </c>
      <c r="B1056" s="18" t="s">
        <v>1632</v>
      </c>
      <c r="C1056" s="19">
        <v>16</v>
      </c>
      <c r="D1056" s="91" t="s">
        <v>1820</v>
      </c>
      <c r="E1056" s="118">
        <v>2</v>
      </c>
      <c r="F1056" s="92">
        <v>284432</v>
      </c>
      <c r="G1056" s="92">
        <f t="shared" si="78"/>
        <v>568864</v>
      </c>
      <c r="J1056" s="129">
        <f t="shared" si="77"/>
        <v>568864</v>
      </c>
    </row>
    <row r="1057" spans="1:10" x14ac:dyDescent="0.25">
      <c r="A1057" s="17" t="s">
        <v>1702</v>
      </c>
      <c r="B1057" s="18" t="s">
        <v>1632</v>
      </c>
      <c r="C1057" s="19">
        <v>18</v>
      </c>
      <c r="D1057" s="91" t="s">
        <v>1820</v>
      </c>
      <c r="E1057" s="118">
        <v>4</v>
      </c>
      <c r="F1057" s="92">
        <v>299396</v>
      </c>
      <c r="G1057" s="92">
        <f t="shared" si="78"/>
        <v>1197584</v>
      </c>
      <c r="J1057" s="129">
        <f t="shared" si="77"/>
        <v>1197584</v>
      </c>
    </row>
    <row r="1058" spans="1:10" ht="24" x14ac:dyDescent="0.25">
      <c r="A1058" s="17" t="s">
        <v>1703</v>
      </c>
      <c r="B1058" s="77" t="s">
        <v>1704</v>
      </c>
      <c r="C1058" s="19" t="s">
        <v>1705</v>
      </c>
      <c r="D1058" s="91" t="s">
        <v>1821</v>
      </c>
      <c r="E1058" s="118">
        <v>18</v>
      </c>
      <c r="F1058" s="92">
        <v>88160</v>
      </c>
      <c r="G1058" s="92">
        <f t="shared" si="78"/>
        <v>1586880</v>
      </c>
      <c r="J1058" s="129">
        <f t="shared" si="77"/>
        <v>1586880</v>
      </c>
    </row>
    <row r="1059" spans="1:10" x14ac:dyDescent="0.25">
      <c r="A1059" s="17"/>
      <c r="B1059" s="76" t="s">
        <v>1706</v>
      </c>
      <c r="C1059" s="19"/>
      <c r="D1059" s="91"/>
      <c r="E1059" s="118"/>
      <c r="F1059" s="92"/>
      <c r="G1059" s="92">
        <f t="shared" si="78"/>
        <v>0</v>
      </c>
      <c r="J1059" s="129">
        <f t="shared" si="77"/>
        <v>0</v>
      </c>
    </row>
    <row r="1060" spans="1:10" x14ac:dyDescent="0.25">
      <c r="A1060" s="17"/>
      <c r="B1060" s="76" t="s">
        <v>1707</v>
      </c>
      <c r="C1060" s="19"/>
      <c r="D1060" s="91"/>
      <c r="E1060" s="118"/>
      <c r="F1060" s="92"/>
      <c r="G1060" s="92">
        <f t="shared" si="78"/>
        <v>0</v>
      </c>
      <c r="J1060" s="129">
        <f t="shared" si="77"/>
        <v>0</v>
      </c>
    </row>
    <row r="1061" spans="1:10" x14ac:dyDescent="0.25">
      <c r="A1061" s="17" t="s">
        <v>1708</v>
      </c>
      <c r="B1061" s="18" t="s">
        <v>1709</v>
      </c>
      <c r="C1061" s="19"/>
      <c r="D1061" s="91" t="s">
        <v>840</v>
      </c>
      <c r="E1061" s="118">
        <v>42</v>
      </c>
      <c r="F1061" s="92">
        <v>41180</v>
      </c>
      <c r="G1061" s="92">
        <f t="shared" si="78"/>
        <v>1729560</v>
      </c>
      <c r="J1061" s="129">
        <f t="shared" si="77"/>
        <v>1729560</v>
      </c>
    </row>
    <row r="1062" spans="1:10" x14ac:dyDescent="0.25">
      <c r="A1062" s="17" t="s">
        <v>1710</v>
      </c>
      <c r="B1062" s="18" t="s">
        <v>1711</v>
      </c>
      <c r="C1062" s="19"/>
      <c r="D1062" s="91" t="s">
        <v>840</v>
      </c>
      <c r="E1062" s="118">
        <v>12</v>
      </c>
      <c r="F1062" s="92">
        <v>35032</v>
      </c>
      <c r="G1062" s="92">
        <f t="shared" si="78"/>
        <v>420384</v>
      </c>
      <c r="J1062" s="129">
        <f t="shared" si="77"/>
        <v>420384</v>
      </c>
    </row>
    <row r="1063" spans="1:10" x14ac:dyDescent="0.25">
      <c r="A1063" s="17" t="s">
        <v>1712</v>
      </c>
      <c r="B1063" s="18" t="s">
        <v>1713</v>
      </c>
      <c r="C1063" s="19"/>
      <c r="D1063" s="91" t="s">
        <v>840</v>
      </c>
      <c r="E1063" s="118">
        <v>3</v>
      </c>
      <c r="F1063" s="92">
        <v>28536</v>
      </c>
      <c r="G1063" s="92">
        <f t="shared" si="78"/>
        <v>85608</v>
      </c>
      <c r="J1063" s="129">
        <f t="shared" si="77"/>
        <v>85608</v>
      </c>
    </row>
    <row r="1064" spans="1:10" x14ac:dyDescent="0.25">
      <c r="A1064" s="75"/>
      <c r="B1064" s="76" t="s">
        <v>1714</v>
      </c>
      <c r="C1064" s="2"/>
      <c r="D1064" s="91"/>
      <c r="E1064" s="118"/>
      <c r="F1064" s="92"/>
      <c r="G1064" s="92">
        <f t="shared" si="78"/>
        <v>0</v>
      </c>
      <c r="J1064" s="129">
        <f t="shared" si="77"/>
        <v>0</v>
      </c>
    </row>
    <row r="1065" spans="1:10" x14ac:dyDescent="0.25">
      <c r="A1065" s="17" t="s">
        <v>1715</v>
      </c>
      <c r="B1065" s="18" t="s">
        <v>1716</v>
      </c>
      <c r="C1065" s="19"/>
      <c r="D1065" s="91" t="s">
        <v>1821</v>
      </c>
      <c r="E1065" s="118">
        <v>30</v>
      </c>
      <c r="F1065" s="92">
        <v>51852</v>
      </c>
      <c r="G1065" s="92">
        <f t="shared" si="78"/>
        <v>1555560</v>
      </c>
      <c r="J1065" s="129">
        <f t="shared" si="77"/>
        <v>1555560</v>
      </c>
    </row>
    <row r="1066" spans="1:10" x14ac:dyDescent="0.25">
      <c r="A1066" s="17" t="s">
        <v>1718</v>
      </c>
      <c r="B1066" s="18" t="s">
        <v>1716</v>
      </c>
      <c r="C1066" s="19"/>
      <c r="D1066" s="91" t="s">
        <v>1821</v>
      </c>
      <c r="E1066" s="118">
        <v>36</v>
      </c>
      <c r="F1066" s="92">
        <v>40600</v>
      </c>
      <c r="G1066" s="92">
        <f t="shared" si="78"/>
        <v>1461600</v>
      </c>
      <c r="J1066" s="129">
        <f t="shared" si="77"/>
        <v>1461600</v>
      </c>
    </row>
    <row r="1067" spans="1:10" x14ac:dyDescent="0.25">
      <c r="A1067" s="6" t="s">
        <v>1719</v>
      </c>
      <c r="B1067" s="7" t="s">
        <v>1720</v>
      </c>
      <c r="C1067" s="8"/>
      <c r="D1067" s="88"/>
      <c r="E1067" s="117"/>
      <c r="F1067" s="89"/>
      <c r="G1067" s="90">
        <f>SUM(G1068:G1080)</f>
        <v>9851416</v>
      </c>
      <c r="J1067" s="129">
        <f t="shared" si="77"/>
        <v>0</v>
      </c>
    </row>
    <row r="1068" spans="1:10" x14ac:dyDescent="0.25">
      <c r="A1068" s="75"/>
      <c r="B1068" s="76" t="s">
        <v>1721</v>
      </c>
      <c r="C1068" s="2"/>
      <c r="D1068" s="91"/>
      <c r="E1068" s="118"/>
      <c r="F1068" s="92"/>
      <c r="G1068" s="92">
        <f t="shared" ref="G1068:G1080" si="79">+F1068*E1068</f>
        <v>0</v>
      </c>
      <c r="J1068" s="129">
        <f t="shared" si="77"/>
        <v>0</v>
      </c>
    </row>
    <row r="1069" spans="1:10" x14ac:dyDescent="0.25">
      <c r="A1069" s="17" t="s">
        <v>1722</v>
      </c>
      <c r="B1069" s="18" t="s">
        <v>1723</v>
      </c>
      <c r="C1069" s="19"/>
      <c r="D1069" s="91" t="s">
        <v>1820</v>
      </c>
      <c r="E1069" s="118">
        <v>13</v>
      </c>
      <c r="F1069" s="92">
        <v>148596</v>
      </c>
      <c r="G1069" s="92">
        <f t="shared" si="79"/>
        <v>1931748</v>
      </c>
      <c r="J1069" s="129">
        <f t="shared" si="77"/>
        <v>1931748</v>
      </c>
    </row>
    <row r="1070" spans="1:10" x14ac:dyDescent="0.25">
      <c r="A1070" s="17" t="s">
        <v>1724</v>
      </c>
      <c r="B1070" s="18" t="s">
        <v>1725</v>
      </c>
      <c r="C1070" s="19"/>
      <c r="D1070" s="91" t="s">
        <v>1820</v>
      </c>
      <c r="E1070" s="118">
        <v>5</v>
      </c>
      <c r="F1070" s="92">
        <v>148596</v>
      </c>
      <c r="G1070" s="92">
        <f t="shared" si="79"/>
        <v>742980</v>
      </c>
      <c r="J1070" s="129">
        <f t="shared" si="77"/>
        <v>742980</v>
      </c>
    </row>
    <row r="1071" spans="1:10" x14ac:dyDescent="0.25">
      <c r="A1071" s="17" t="s">
        <v>1726</v>
      </c>
      <c r="B1071" s="18" t="s">
        <v>1727</v>
      </c>
      <c r="C1071" s="19"/>
      <c r="D1071" s="91" t="s">
        <v>1820</v>
      </c>
      <c r="E1071" s="118">
        <v>1</v>
      </c>
      <c r="F1071" s="92">
        <v>148596</v>
      </c>
      <c r="G1071" s="92">
        <f t="shared" si="79"/>
        <v>148596</v>
      </c>
      <c r="J1071" s="129">
        <f t="shared" si="77"/>
        <v>148596</v>
      </c>
    </row>
    <row r="1072" spans="1:10" ht="24" x14ac:dyDescent="0.25">
      <c r="A1072" s="17"/>
      <c r="B1072" s="76" t="s">
        <v>1728</v>
      </c>
      <c r="C1072" s="19"/>
      <c r="D1072" s="91"/>
      <c r="E1072" s="118"/>
      <c r="F1072" s="92"/>
      <c r="G1072" s="92">
        <f t="shared" si="79"/>
        <v>0</v>
      </c>
      <c r="J1072" s="129">
        <f t="shared" si="77"/>
        <v>0</v>
      </c>
    </row>
    <row r="1073" spans="1:10" x14ac:dyDescent="0.25">
      <c r="A1073" s="17" t="s">
        <v>1729</v>
      </c>
      <c r="B1073" s="18" t="s">
        <v>1730</v>
      </c>
      <c r="C1073" s="19"/>
      <c r="D1073" s="91" t="s">
        <v>1828</v>
      </c>
      <c r="E1073" s="118">
        <v>8</v>
      </c>
      <c r="F1073" s="92">
        <v>107416</v>
      </c>
      <c r="G1073" s="92">
        <f t="shared" si="79"/>
        <v>859328</v>
      </c>
      <c r="J1073" s="129">
        <f t="shared" si="77"/>
        <v>859328</v>
      </c>
    </row>
    <row r="1074" spans="1:10" x14ac:dyDescent="0.25">
      <c r="A1074" s="17" t="s">
        <v>1731</v>
      </c>
      <c r="B1074" s="18" t="s">
        <v>1732</v>
      </c>
      <c r="C1074" s="19"/>
      <c r="D1074" s="91" t="s">
        <v>1828</v>
      </c>
      <c r="E1074" s="118">
        <v>3</v>
      </c>
      <c r="F1074" s="92">
        <v>30972</v>
      </c>
      <c r="G1074" s="92">
        <f t="shared" si="79"/>
        <v>92916</v>
      </c>
      <c r="J1074" s="129">
        <f t="shared" si="77"/>
        <v>92916</v>
      </c>
    </row>
    <row r="1075" spans="1:10" x14ac:dyDescent="0.25">
      <c r="A1075" s="17" t="s">
        <v>1733</v>
      </c>
      <c r="B1075" s="18" t="s">
        <v>1734</v>
      </c>
      <c r="C1075" s="19"/>
      <c r="D1075" s="91" t="s">
        <v>1828</v>
      </c>
      <c r="E1075" s="118">
        <v>8</v>
      </c>
      <c r="F1075" s="92">
        <v>43964</v>
      </c>
      <c r="G1075" s="92">
        <f t="shared" si="79"/>
        <v>351712</v>
      </c>
      <c r="J1075" s="129">
        <f t="shared" si="77"/>
        <v>351712</v>
      </c>
    </row>
    <row r="1076" spans="1:10" x14ac:dyDescent="0.25">
      <c r="A1076" s="17" t="s">
        <v>1735</v>
      </c>
      <c r="B1076" s="18" t="s">
        <v>1736</v>
      </c>
      <c r="C1076" s="19"/>
      <c r="D1076" s="91" t="s">
        <v>1828</v>
      </c>
      <c r="E1076" s="118">
        <v>27</v>
      </c>
      <c r="F1076" s="92">
        <v>57768</v>
      </c>
      <c r="G1076" s="92">
        <f t="shared" si="79"/>
        <v>1559736</v>
      </c>
      <c r="J1076" s="129">
        <f t="shared" si="77"/>
        <v>1559736</v>
      </c>
    </row>
    <row r="1077" spans="1:10" x14ac:dyDescent="0.25">
      <c r="A1077" s="17" t="s">
        <v>1737</v>
      </c>
      <c r="B1077" s="18" t="s">
        <v>1738</v>
      </c>
      <c r="C1077" s="19"/>
      <c r="D1077" s="91" t="s">
        <v>1828</v>
      </c>
      <c r="E1077" s="118">
        <v>4</v>
      </c>
      <c r="F1077" s="92">
        <v>126904</v>
      </c>
      <c r="G1077" s="92">
        <f t="shared" si="79"/>
        <v>507616</v>
      </c>
      <c r="J1077" s="129">
        <f t="shared" si="77"/>
        <v>507616</v>
      </c>
    </row>
    <row r="1078" spans="1:10" x14ac:dyDescent="0.25">
      <c r="A1078" s="17" t="s">
        <v>1739</v>
      </c>
      <c r="B1078" s="18" t="s">
        <v>1740</v>
      </c>
      <c r="C1078" s="19"/>
      <c r="D1078" s="91" t="s">
        <v>1828</v>
      </c>
      <c r="E1078" s="118">
        <v>3</v>
      </c>
      <c r="F1078" s="92">
        <v>152192</v>
      </c>
      <c r="G1078" s="92">
        <f t="shared" si="79"/>
        <v>456576</v>
      </c>
      <c r="J1078" s="129">
        <f t="shared" si="77"/>
        <v>456576</v>
      </c>
    </row>
    <row r="1079" spans="1:10" x14ac:dyDescent="0.25">
      <c r="A1079" s="17" t="s">
        <v>1741</v>
      </c>
      <c r="B1079" s="18" t="s">
        <v>1742</v>
      </c>
      <c r="C1079" s="19"/>
      <c r="D1079" s="91" t="s">
        <v>1828</v>
      </c>
      <c r="E1079" s="118">
        <v>72</v>
      </c>
      <c r="F1079" s="92">
        <v>31784</v>
      </c>
      <c r="G1079" s="92">
        <f t="shared" si="79"/>
        <v>2288448</v>
      </c>
      <c r="J1079" s="129">
        <f t="shared" si="77"/>
        <v>2288448</v>
      </c>
    </row>
    <row r="1080" spans="1:10" x14ac:dyDescent="0.25">
      <c r="A1080" s="17" t="s">
        <v>1743</v>
      </c>
      <c r="B1080" s="18" t="s">
        <v>1744</v>
      </c>
      <c r="C1080" s="19"/>
      <c r="D1080" s="91" t="s">
        <v>1828</v>
      </c>
      <c r="E1080" s="118">
        <v>20</v>
      </c>
      <c r="F1080" s="92">
        <v>45588</v>
      </c>
      <c r="G1080" s="92">
        <f t="shared" si="79"/>
        <v>911760</v>
      </c>
      <c r="J1080" s="129">
        <f t="shared" si="77"/>
        <v>911760</v>
      </c>
    </row>
    <row r="1081" spans="1:10" ht="24" x14ac:dyDescent="0.25">
      <c r="A1081" s="6" t="s">
        <v>1745</v>
      </c>
      <c r="B1081" s="7" t="s">
        <v>1746</v>
      </c>
      <c r="C1081" s="8" t="s">
        <v>1747</v>
      </c>
      <c r="D1081" s="88"/>
      <c r="E1081" s="117"/>
      <c r="F1081" s="89"/>
      <c r="G1081" s="90">
        <f>SUM(G1082:G1084)</f>
        <v>11005848</v>
      </c>
      <c r="J1081" s="129">
        <f t="shared" si="77"/>
        <v>0</v>
      </c>
    </row>
    <row r="1082" spans="1:10" x14ac:dyDescent="0.25">
      <c r="A1082" s="17" t="s">
        <v>1748</v>
      </c>
      <c r="B1082" s="18" t="s">
        <v>1749</v>
      </c>
      <c r="C1082" s="19"/>
      <c r="D1082" s="91" t="s">
        <v>1820</v>
      </c>
      <c r="E1082" s="118">
        <v>1</v>
      </c>
      <c r="F1082" s="92">
        <v>4753564</v>
      </c>
      <c r="G1082" s="92">
        <f t="shared" ref="G1082:G1084" si="80">+F1082*E1082</f>
        <v>4753564</v>
      </c>
      <c r="J1082" s="129">
        <f t="shared" si="77"/>
        <v>4753564</v>
      </c>
    </row>
    <row r="1083" spans="1:10" x14ac:dyDescent="0.25">
      <c r="A1083" s="17" t="s">
        <v>1750</v>
      </c>
      <c r="B1083" s="18" t="s">
        <v>1751</v>
      </c>
      <c r="C1083" s="19"/>
      <c r="D1083" s="91" t="s">
        <v>1820</v>
      </c>
      <c r="E1083" s="118">
        <v>1</v>
      </c>
      <c r="F1083" s="92">
        <v>5505940</v>
      </c>
      <c r="G1083" s="92">
        <f t="shared" si="80"/>
        <v>5505940</v>
      </c>
      <c r="J1083" s="129">
        <f t="shared" si="77"/>
        <v>5505940</v>
      </c>
    </row>
    <row r="1084" spans="1:10" x14ac:dyDescent="0.25">
      <c r="A1084" s="17" t="s">
        <v>1752</v>
      </c>
      <c r="B1084" s="18" t="s">
        <v>1753</v>
      </c>
      <c r="C1084" s="19"/>
      <c r="D1084" s="91" t="s">
        <v>1830</v>
      </c>
      <c r="E1084" s="118">
        <v>1</v>
      </c>
      <c r="F1084" s="92">
        <v>746344</v>
      </c>
      <c r="G1084" s="92">
        <f t="shared" si="80"/>
        <v>746344</v>
      </c>
      <c r="J1084" s="129">
        <f t="shared" si="77"/>
        <v>746344</v>
      </c>
    </row>
    <row r="1085" spans="1:10" ht="24" x14ac:dyDescent="0.25">
      <c r="A1085" s="6" t="s">
        <v>1754</v>
      </c>
      <c r="B1085" s="7" t="s">
        <v>1755</v>
      </c>
      <c r="C1085" s="8" t="s">
        <v>1756</v>
      </c>
      <c r="D1085" s="88"/>
      <c r="E1085" s="117"/>
      <c r="F1085" s="89"/>
      <c r="G1085" s="90">
        <f>SUM(G1087:G1101)</f>
        <v>16553548</v>
      </c>
      <c r="J1085" s="129">
        <f t="shared" si="77"/>
        <v>0</v>
      </c>
    </row>
    <row r="1086" spans="1:10" x14ac:dyDescent="0.25">
      <c r="A1086" s="17" t="s">
        <v>1315</v>
      </c>
      <c r="B1086" s="76" t="s">
        <v>1757</v>
      </c>
      <c r="C1086" s="19"/>
      <c r="D1086" s="91"/>
      <c r="E1086" s="118"/>
      <c r="F1086" s="92"/>
      <c r="G1086" s="92"/>
      <c r="J1086" s="129">
        <f t="shared" si="77"/>
        <v>0</v>
      </c>
    </row>
    <row r="1087" spans="1:10" ht="24" x14ac:dyDescent="0.25">
      <c r="A1087" s="17"/>
      <c r="B1087" s="76" t="s">
        <v>1758</v>
      </c>
      <c r="C1087" s="19"/>
      <c r="D1087" s="91"/>
      <c r="E1087" s="118"/>
      <c r="F1087" s="92"/>
      <c r="G1087" s="92"/>
      <c r="J1087" s="129">
        <f t="shared" si="77"/>
        <v>0</v>
      </c>
    </row>
    <row r="1088" spans="1:10" x14ac:dyDescent="0.25">
      <c r="A1088" s="17"/>
      <c r="B1088" s="76" t="s">
        <v>1759</v>
      </c>
      <c r="C1088" s="19"/>
      <c r="D1088" s="91"/>
      <c r="E1088" s="118"/>
      <c r="F1088" s="92"/>
      <c r="G1088" s="92"/>
      <c r="J1088" s="129">
        <f t="shared" si="77"/>
        <v>0</v>
      </c>
    </row>
    <row r="1089" spans="1:10" ht="24" x14ac:dyDescent="0.25">
      <c r="A1089" s="17" t="s">
        <v>1760</v>
      </c>
      <c r="B1089" s="77" t="s">
        <v>1761</v>
      </c>
      <c r="C1089" s="19" t="s">
        <v>1762</v>
      </c>
      <c r="D1089" s="91" t="s">
        <v>1820</v>
      </c>
      <c r="E1089" s="118">
        <v>4</v>
      </c>
      <c r="F1089" s="92">
        <v>1172760</v>
      </c>
      <c r="G1089" s="92">
        <f t="shared" ref="G1089:G1101" si="81">+F1089*E1089</f>
        <v>4691040</v>
      </c>
      <c r="J1089" s="129">
        <f t="shared" si="77"/>
        <v>4691040</v>
      </c>
    </row>
    <row r="1090" spans="1:10" ht="36" x14ac:dyDescent="0.25">
      <c r="A1090" s="17" t="s">
        <v>1763</v>
      </c>
      <c r="B1090" s="77" t="s">
        <v>1764</v>
      </c>
      <c r="C1090" s="19" t="s">
        <v>1765</v>
      </c>
      <c r="D1090" s="91" t="s">
        <v>1820</v>
      </c>
      <c r="E1090" s="118">
        <v>4</v>
      </c>
      <c r="F1090" s="92">
        <v>41644</v>
      </c>
      <c r="G1090" s="92">
        <f t="shared" si="81"/>
        <v>166576</v>
      </c>
      <c r="J1090" s="129">
        <f t="shared" si="77"/>
        <v>166576</v>
      </c>
    </row>
    <row r="1091" spans="1:10" ht="36" x14ac:dyDescent="0.25">
      <c r="A1091" s="17" t="s">
        <v>1766</v>
      </c>
      <c r="B1091" s="18" t="s">
        <v>1767</v>
      </c>
      <c r="C1091" s="19" t="s">
        <v>1768</v>
      </c>
      <c r="D1091" s="91" t="s">
        <v>1820</v>
      </c>
      <c r="E1091" s="118">
        <v>1</v>
      </c>
      <c r="F1091" s="92">
        <v>145812</v>
      </c>
      <c r="G1091" s="92">
        <f t="shared" si="81"/>
        <v>145812</v>
      </c>
      <c r="J1091" s="129">
        <f t="shared" si="77"/>
        <v>145812</v>
      </c>
    </row>
    <row r="1092" spans="1:10" x14ac:dyDescent="0.25">
      <c r="A1092" s="17" t="s">
        <v>1769</v>
      </c>
      <c r="B1092" s="18" t="s">
        <v>1770</v>
      </c>
      <c r="C1092" s="19" t="s">
        <v>1771</v>
      </c>
      <c r="D1092" s="91" t="s">
        <v>1830</v>
      </c>
      <c r="E1092" s="118">
        <v>1</v>
      </c>
      <c r="F1092" s="92">
        <v>303456</v>
      </c>
      <c r="G1092" s="92">
        <f t="shared" si="81"/>
        <v>303456</v>
      </c>
      <c r="J1092" s="129">
        <f t="shared" si="77"/>
        <v>303456</v>
      </c>
    </row>
    <row r="1093" spans="1:10" ht="24" x14ac:dyDescent="0.25">
      <c r="A1093" s="17"/>
      <c r="B1093" s="76" t="s">
        <v>1772</v>
      </c>
      <c r="C1093" s="19"/>
      <c r="D1093" s="91"/>
      <c r="E1093" s="118"/>
      <c r="F1093" s="92"/>
      <c r="G1093" s="92">
        <f t="shared" si="81"/>
        <v>0</v>
      </c>
      <c r="J1093" s="129">
        <f t="shared" si="77"/>
        <v>0</v>
      </c>
    </row>
    <row r="1094" spans="1:10" ht="48" x14ac:dyDescent="0.25">
      <c r="A1094" s="17" t="s">
        <v>1773</v>
      </c>
      <c r="B1094" s="18" t="s">
        <v>1774</v>
      </c>
      <c r="C1094" s="19" t="s">
        <v>1775</v>
      </c>
      <c r="D1094" s="91" t="s">
        <v>1820</v>
      </c>
      <c r="E1094" s="118">
        <v>1</v>
      </c>
      <c r="F1094" s="92">
        <v>7827912</v>
      </c>
      <c r="G1094" s="92">
        <f t="shared" si="81"/>
        <v>7827912</v>
      </c>
      <c r="J1094" s="129">
        <f t="shared" si="77"/>
        <v>7827912</v>
      </c>
    </row>
    <row r="1095" spans="1:10" x14ac:dyDescent="0.25">
      <c r="A1095" s="17"/>
      <c r="B1095" s="76" t="s">
        <v>1776</v>
      </c>
      <c r="C1095" s="19"/>
      <c r="D1095" s="91"/>
      <c r="E1095" s="118"/>
      <c r="F1095" s="92"/>
      <c r="G1095" s="92">
        <f t="shared" si="81"/>
        <v>0</v>
      </c>
      <c r="J1095" s="129">
        <f t="shared" si="77"/>
        <v>0</v>
      </c>
    </row>
    <row r="1096" spans="1:10" ht="24" x14ac:dyDescent="0.25">
      <c r="A1096" s="17" t="s">
        <v>1777</v>
      </c>
      <c r="B1096" s="18" t="s">
        <v>1778</v>
      </c>
      <c r="C1096" s="19"/>
      <c r="D1096" s="91" t="s">
        <v>840</v>
      </c>
      <c r="E1096" s="118">
        <v>368</v>
      </c>
      <c r="F1096" s="92">
        <v>3132</v>
      </c>
      <c r="G1096" s="92">
        <f t="shared" si="81"/>
        <v>1152576</v>
      </c>
      <c r="J1096" s="129">
        <f t="shared" si="77"/>
        <v>1152576</v>
      </c>
    </row>
    <row r="1097" spans="1:10" x14ac:dyDescent="0.25">
      <c r="A1097" s="17"/>
      <c r="B1097" s="76" t="s">
        <v>1779</v>
      </c>
      <c r="C1097" s="19"/>
      <c r="D1097" s="91"/>
      <c r="E1097" s="118"/>
      <c r="F1097" s="92"/>
      <c r="G1097" s="92">
        <f t="shared" si="81"/>
        <v>0</v>
      </c>
      <c r="J1097" s="129">
        <f t="shared" si="77"/>
        <v>0</v>
      </c>
    </row>
    <row r="1098" spans="1:10" x14ac:dyDescent="0.25">
      <c r="A1098" s="17" t="s">
        <v>1780</v>
      </c>
      <c r="B1098" s="18" t="s">
        <v>1781</v>
      </c>
      <c r="C1098" s="19"/>
      <c r="D1098" s="91" t="s">
        <v>1828</v>
      </c>
      <c r="E1098" s="118">
        <v>4</v>
      </c>
      <c r="F1098" s="92">
        <v>227592</v>
      </c>
      <c r="G1098" s="92">
        <f t="shared" si="81"/>
        <v>910368</v>
      </c>
      <c r="J1098" s="129">
        <f t="shared" ref="J1098:J1117" si="82">+F1098*E1098</f>
        <v>910368</v>
      </c>
    </row>
    <row r="1099" spans="1:10" x14ac:dyDescent="0.25">
      <c r="A1099" s="17" t="s">
        <v>1782</v>
      </c>
      <c r="B1099" s="18" t="s">
        <v>1783</v>
      </c>
      <c r="C1099" s="19"/>
      <c r="D1099" s="91" t="s">
        <v>1828</v>
      </c>
      <c r="E1099" s="118">
        <v>4</v>
      </c>
      <c r="F1099" s="92">
        <v>37932</v>
      </c>
      <c r="G1099" s="92">
        <f t="shared" si="81"/>
        <v>151728</v>
      </c>
      <c r="J1099" s="129">
        <f t="shared" si="82"/>
        <v>151728</v>
      </c>
    </row>
    <row r="1100" spans="1:10" x14ac:dyDescent="0.25">
      <c r="A1100" s="17" t="s">
        <v>1784</v>
      </c>
      <c r="B1100" s="18" t="s">
        <v>1785</v>
      </c>
      <c r="C1100" s="19"/>
      <c r="D1100" s="91" t="s">
        <v>1828</v>
      </c>
      <c r="E1100" s="118">
        <v>15</v>
      </c>
      <c r="F1100" s="92">
        <v>41644</v>
      </c>
      <c r="G1100" s="92">
        <f t="shared" si="81"/>
        <v>624660</v>
      </c>
      <c r="J1100" s="129">
        <f t="shared" si="82"/>
        <v>624660</v>
      </c>
    </row>
    <row r="1101" spans="1:10" x14ac:dyDescent="0.25">
      <c r="A1101" s="17" t="s">
        <v>1786</v>
      </c>
      <c r="B1101" s="18" t="s">
        <v>1787</v>
      </c>
      <c r="C1101" s="19"/>
      <c r="D1101" s="91" t="s">
        <v>1830</v>
      </c>
      <c r="E1101" s="118">
        <v>1</v>
      </c>
      <c r="F1101" s="92">
        <v>579420</v>
      </c>
      <c r="G1101" s="92">
        <f t="shared" si="81"/>
        <v>579420</v>
      </c>
      <c r="J1101" s="129">
        <f t="shared" si="82"/>
        <v>579420</v>
      </c>
    </row>
    <row r="1102" spans="1:10" x14ac:dyDescent="0.25">
      <c r="A1102" s="6" t="s">
        <v>1788</v>
      </c>
      <c r="B1102" s="7" t="s">
        <v>1789</v>
      </c>
      <c r="C1102" s="8"/>
      <c r="D1102" s="88"/>
      <c r="E1102" s="117"/>
      <c r="F1102" s="89"/>
      <c r="G1102" s="90">
        <f>SUM(G1103:G1109)</f>
        <v>1505100</v>
      </c>
      <c r="J1102" s="129">
        <f t="shared" si="82"/>
        <v>0</v>
      </c>
    </row>
    <row r="1103" spans="1:10" x14ac:dyDescent="0.25">
      <c r="A1103" s="17" t="s">
        <v>1790</v>
      </c>
      <c r="B1103" s="18" t="s">
        <v>1791</v>
      </c>
      <c r="C1103" s="19"/>
      <c r="D1103" s="91" t="s">
        <v>1820</v>
      </c>
      <c r="E1103" s="118">
        <v>4</v>
      </c>
      <c r="F1103" s="92">
        <v>184440</v>
      </c>
      <c r="G1103" s="92">
        <f t="shared" ref="G1103:G1109" si="83">+F1103*E1103</f>
        <v>737760</v>
      </c>
      <c r="J1103" s="129">
        <f t="shared" si="82"/>
        <v>737760</v>
      </c>
    </row>
    <row r="1104" spans="1:10" x14ac:dyDescent="0.25">
      <c r="A1104" s="17"/>
      <c r="B1104" s="18" t="s">
        <v>1776</v>
      </c>
      <c r="C1104" s="19"/>
      <c r="D1104" s="91"/>
      <c r="E1104" s="118"/>
      <c r="F1104" s="92"/>
      <c r="G1104" s="92">
        <f t="shared" si="83"/>
        <v>0</v>
      </c>
      <c r="J1104" s="129">
        <f t="shared" si="82"/>
        <v>0</v>
      </c>
    </row>
    <row r="1105" spans="1:10" ht="24" x14ac:dyDescent="0.25">
      <c r="A1105" s="17" t="s">
        <v>1792</v>
      </c>
      <c r="B1105" s="18" t="s">
        <v>1778</v>
      </c>
      <c r="C1105" s="19"/>
      <c r="D1105" s="91" t="s">
        <v>840</v>
      </c>
      <c r="E1105" s="118">
        <v>112</v>
      </c>
      <c r="F1105" s="92">
        <v>3132</v>
      </c>
      <c r="G1105" s="92">
        <f t="shared" si="83"/>
        <v>350784</v>
      </c>
      <c r="J1105" s="129">
        <f t="shared" si="82"/>
        <v>350784</v>
      </c>
    </row>
    <row r="1106" spans="1:10" x14ac:dyDescent="0.25">
      <c r="A1106" s="17"/>
      <c r="B1106" s="18" t="s">
        <v>1779</v>
      </c>
      <c r="C1106" s="19"/>
      <c r="D1106" s="91"/>
      <c r="E1106" s="118"/>
      <c r="F1106" s="92"/>
      <c r="G1106" s="92">
        <f t="shared" si="83"/>
        <v>0</v>
      </c>
      <c r="J1106" s="129">
        <f t="shared" si="82"/>
        <v>0</v>
      </c>
    </row>
    <row r="1107" spans="1:10" x14ac:dyDescent="0.25">
      <c r="A1107" s="17" t="s">
        <v>1793</v>
      </c>
      <c r="B1107" s="18" t="s">
        <v>1783</v>
      </c>
      <c r="C1107" s="19"/>
      <c r="D1107" s="91" t="s">
        <v>1828</v>
      </c>
      <c r="E1107" s="118">
        <v>4</v>
      </c>
      <c r="F1107" s="92">
        <v>37932</v>
      </c>
      <c r="G1107" s="92">
        <f t="shared" si="83"/>
        <v>151728</v>
      </c>
      <c r="J1107" s="129">
        <f t="shared" si="82"/>
        <v>151728</v>
      </c>
    </row>
    <row r="1108" spans="1:10" x14ac:dyDescent="0.25">
      <c r="A1108" s="17" t="s">
        <v>1794</v>
      </c>
      <c r="B1108" s="18" t="s">
        <v>1785</v>
      </c>
      <c r="C1108" s="19"/>
      <c r="D1108" s="91" t="s">
        <v>1828</v>
      </c>
      <c r="E1108" s="118">
        <v>4</v>
      </c>
      <c r="F1108" s="92">
        <v>22736</v>
      </c>
      <c r="G1108" s="92">
        <f t="shared" si="83"/>
        <v>90944</v>
      </c>
      <c r="J1108" s="129">
        <f t="shared" si="82"/>
        <v>90944</v>
      </c>
    </row>
    <row r="1109" spans="1:10" x14ac:dyDescent="0.25">
      <c r="A1109" s="17" t="s">
        <v>1795</v>
      </c>
      <c r="B1109" s="18" t="s">
        <v>1787</v>
      </c>
      <c r="C1109" s="19"/>
      <c r="D1109" s="91" t="s">
        <v>1830</v>
      </c>
      <c r="E1109" s="118">
        <v>1</v>
      </c>
      <c r="F1109" s="92">
        <v>173884</v>
      </c>
      <c r="G1109" s="92">
        <f t="shared" si="83"/>
        <v>173884</v>
      </c>
      <c r="J1109" s="129">
        <f t="shared" si="82"/>
        <v>173884</v>
      </c>
    </row>
    <row r="1110" spans="1:10" x14ac:dyDescent="0.25">
      <c r="A1110" s="6" t="s">
        <v>1796</v>
      </c>
      <c r="B1110" s="7" t="s">
        <v>1797</v>
      </c>
      <c r="C1110" s="8"/>
      <c r="D1110" s="88"/>
      <c r="E1110" s="117"/>
      <c r="F1110" s="89"/>
      <c r="G1110" s="90">
        <f>SUM(G1112:G1114)</f>
        <v>3524892</v>
      </c>
      <c r="J1110" s="129">
        <f t="shared" si="82"/>
        <v>0</v>
      </c>
    </row>
    <row r="1111" spans="1:10" x14ac:dyDescent="0.25">
      <c r="A1111" s="17"/>
      <c r="B1111" s="18" t="s">
        <v>1798</v>
      </c>
      <c r="C1111" s="19"/>
      <c r="D1111" s="91"/>
      <c r="E1111" s="118"/>
      <c r="F1111" s="92"/>
      <c r="G1111" s="92"/>
      <c r="J1111" s="129">
        <f t="shared" si="82"/>
        <v>0</v>
      </c>
    </row>
    <row r="1112" spans="1:10" x14ac:dyDescent="0.25">
      <c r="A1112" s="17"/>
      <c r="B1112" s="18" t="s">
        <v>1799</v>
      </c>
      <c r="C1112" s="19"/>
      <c r="D1112" s="91"/>
      <c r="E1112" s="118"/>
      <c r="F1112" s="92"/>
      <c r="G1112" s="92"/>
      <c r="J1112" s="129">
        <f t="shared" si="82"/>
        <v>0</v>
      </c>
    </row>
    <row r="1113" spans="1:10" x14ac:dyDescent="0.25">
      <c r="A1113" s="17" t="s">
        <v>1800</v>
      </c>
      <c r="B1113" s="18" t="s">
        <v>1801</v>
      </c>
      <c r="C1113" s="19"/>
      <c r="D1113" s="91" t="s">
        <v>1831</v>
      </c>
      <c r="E1113" s="118">
        <v>3</v>
      </c>
      <c r="F1113" s="92">
        <v>529424</v>
      </c>
      <c r="G1113" s="92">
        <f t="shared" ref="G1113:G1114" si="84">+F1113*E1113</f>
        <v>1588272</v>
      </c>
      <c r="J1113" s="129">
        <f t="shared" si="82"/>
        <v>1588272</v>
      </c>
    </row>
    <row r="1114" spans="1:10" x14ac:dyDescent="0.25">
      <c r="A1114" s="17" t="s">
        <v>1803</v>
      </c>
      <c r="B1114" s="18" t="s">
        <v>1804</v>
      </c>
      <c r="C1114" s="19"/>
      <c r="D1114" s="91" t="s">
        <v>1831</v>
      </c>
      <c r="E1114" s="118">
        <v>5</v>
      </c>
      <c r="F1114" s="92">
        <v>387324</v>
      </c>
      <c r="G1114" s="92">
        <f t="shared" si="84"/>
        <v>1936620</v>
      </c>
      <c r="J1114" s="129">
        <f t="shared" si="82"/>
        <v>1936620</v>
      </c>
    </row>
    <row r="1115" spans="1:10" x14ac:dyDescent="0.25">
      <c r="A1115" s="17"/>
      <c r="B1115" s="18"/>
      <c r="C1115" s="19"/>
      <c r="D1115" s="91"/>
      <c r="E1115" s="118"/>
      <c r="F1115" s="92"/>
      <c r="G1115" s="92"/>
      <c r="J1115" s="129">
        <f t="shared" si="82"/>
        <v>0</v>
      </c>
    </row>
    <row r="1116" spans="1:10" x14ac:dyDescent="0.25">
      <c r="A1116" s="75">
        <v>31</v>
      </c>
      <c r="B1116" s="76" t="s">
        <v>1805</v>
      </c>
      <c r="C1116" s="2"/>
      <c r="D1116" s="91"/>
      <c r="E1116" s="118"/>
      <c r="F1116" s="91"/>
      <c r="G1116" s="92"/>
      <c r="J1116" s="129">
        <f t="shared" si="82"/>
        <v>0</v>
      </c>
    </row>
    <row r="1117" spans="1:10" x14ac:dyDescent="0.25">
      <c r="A1117" s="13"/>
      <c r="B1117" s="14"/>
      <c r="C1117" s="15"/>
      <c r="D1117" s="91"/>
      <c r="E1117" s="118"/>
      <c r="F1117" s="91"/>
      <c r="G1117" s="92"/>
      <c r="J1117" s="129">
        <f t="shared" si="82"/>
        <v>0</v>
      </c>
    </row>
    <row r="1118" spans="1:10" x14ac:dyDescent="0.25">
      <c r="A1118" s="46"/>
      <c r="B1118" s="47" t="s">
        <v>1806</v>
      </c>
      <c r="C1118" s="64"/>
      <c r="D1118" s="91"/>
      <c r="E1118" s="118"/>
      <c r="F1118" s="92"/>
      <c r="G1118" s="83">
        <f>+G7+G19+G29+G38+G52+G66+G69+G76+G94+G107+G111+G120+G135+G154+G161+G171+G245+G274+G287+G308+G339+G346+G349+G494+G583+G820+G823+G838+G841+G872+G1116</f>
        <v>7299616067.0439997</v>
      </c>
      <c r="I1118" s="129">
        <v>7157844677.2799997</v>
      </c>
      <c r="J1118" s="135">
        <f>SUM(J9:J1117)</f>
        <v>7299616067.0440006</v>
      </c>
    </row>
    <row r="1119" spans="1:10" x14ac:dyDescent="0.25">
      <c r="A1119" s="13"/>
      <c r="B1119" s="14" t="s">
        <v>1807</v>
      </c>
      <c r="C1119" s="15"/>
      <c r="D1119" s="113">
        <v>0.16</v>
      </c>
      <c r="E1119" s="118"/>
      <c r="F1119" s="92"/>
      <c r="G1119" s="92">
        <f>+G1118*D1119</f>
        <v>1167938570.7270401</v>
      </c>
    </row>
    <row r="1120" spans="1:10" x14ac:dyDescent="0.25">
      <c r="A1120" s="13"/>
      <c r="B1120" s="14" t="s">
        <v>1809</v>
      </c>
      <c r="C1120" s="15"/>
      <c r="D1120" s="113">
        <v>0.04</v>
      </c>
      <c r="E1120" s="118"/>
      <c r="F1120" s="91"/>
      <c r="G1120" s="92">
        <f>+G1118*D1120</f>
        <v>291984642.68176001</v>
      </c>
    </row>
    <row r="1121" spans="1:9" x14ac:dyDescent="0.25">
      <c r="A1121" s="13"/>
      <c r="B1121" s="14" t="s">
        <v>1811</v>
      </c>
      <c r="C1121" s="15"/>
      <c r="D1121" s="113">
        <v>0.05</v>
      </c>
      <c r="E1121" s="118"/>
      <c r="F1121" s="91"/>
      <c r="G1121" s="92">
        <f>+G1118*D1121</f>
        <v>364980803.35220003</v>
      </c>
    </row>
    <row r="1122" spans="1:9" x14ac:dyDescent="0.25">
      <c r="A1122" s="13"/>
      <c r="B1122" s="14" t="s">
        <v>1813</v>
      </c>
      <c r="C1122" s="15"/>
      <c r="D1122" s="113">
        <v>0.16</v>
      </c>
      <c r="E1122" s="118"/>
      <c r="F1122" s="91"/>
      <c r="G1122" s="92">
        <f>+G1121*D1122</f>
        <v>58396928.536352009</v>
      </c>
    </row>
    <row r="1123" spans="1:9" x14ac:dyDescent="0.25">
      <c r="A1123" s="78"/>
      <c r="B1123" s="79" t="s">
        <v>1814</v>
      </c>
      <c r="C1123" s="80"/>
      <c r="D1123" s="108"/>
      <c r="E1123" s="126"/>
      <c r="F1123" s="108"/>
      <c r="G1123" s="109">
        <f>SUM(G1118:G1122)</f>
        <v>9182917012.3413525</v>
      </c>
      <c r="I1123" s="129">
        <v>9004568604.0200005</v>
      </c>
    </row>
    <row r="1125" spans="1:9" x14ac:dyDescent="0.25">
      <c r="G1125" s="111">
        <v>0.3</v>
      </c>
    </row>
    <row r="1126" spans="1:9" x14ac:dyDescent="0.25">
      <c r="G1126" s="112">
        <f>+G1123*G1125</f>
        <v>2754875103.7024055</v>
      </c>
    </row>
    <row r="1128" spans="1:9" x14ac:dyDescent="0.25">
      <c r="G1128" s="111">
        <v>0.08</v>
      </c>
    </row>
    <row r="1129" spans="1:9" x14ac:dyDescent="0.25">
      <c r="G1129" s="112">
        <f>+G1128*G1123</f>
        <v>734633360.98730826</v>
      </c>
    </row>
  </sheetData>
  <mergeCells count="4">
    <mergeCell ref="A1:G1"/>
    <mergeCell ref="A2:G2"/>
    <mergeCell ref="A3:G3"/>
    <mergeCell ref="A4:G4"/>
  </mergeCells>
  <pageMargins left="0.70866141732283472" right="0.70866141732283472" top="0.74803149606299213" bottom="0.74803149606299213" header="0.31496062992125984" footer="0.31496062992125984"/>
  <pageSetup paperSize="5" scale="8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04"/>
  <sheetViews>
    <sheetView tabSelected="1" view="pageBreakPreview" zoomScaleNormal="100" zoomScaleSheetLayoutView="100" workbookViewId="0">
      <pane xSplit="3" ySplit="6" topLeftCell="D952" activePane="bottomRight" state="frozen"/>
      <selection pane="topRight" activeCell="D1" sqref="D1"/>
      <selection pane="bottomLeft" activeCell="A7" sqref="A7"/>
      <selection pane="bottomRight" activeCell="K1081" sqref="K1081"/>
    </sheetView>
  </sheetViews>
  <sheetFormatPr baseColWidth="10" defaultRowHeight="12" x14ac:dyDescent="0.25"/>
  <cols>
    <col min="1" max="1" width="10.7109375" style="128" customWidth="1"/>
    <col min="2" max="2" width="46.42578125" style="128" customWidth="1"/>
    <col min="3" max="3" width="11.7109375" style="128" customWidth="1"/>
    <col min="4" max="4" width="7" style="110" bestFit="1" customWidth="1"/>
    <col min="5" max="5" width="9.5703125" style="127" bestFit="1" customWidth="1"/>
    <col min="6" max="6" width="13.85546875" style="110" hidden="1" customWidth="1"/>
    <col min="7" max="7" width="15.5703125" style="112" hidden="1" customWidth="1"/>
    <col min="8" max="8" width="13.85546875" style="110" customWidth="1"/>
    <col min="9" max="9" width="16.140625" style="112" customWidth="1"/>
    <col min="10" max="10" width="13.85546875" style="128" customWidth="1"/>
    <col min="11" max="11" width="16.7109375" style="128" bestFit="1" customWidth="1"/>
    <col min="12" max="16384" width="11.42578125" style="128"/>
  </cols>
  <sheetData>
    <row r="1" spans="1:13" s="1" customFormat="1" ht="15" x14ac:dyDescent="0.25">
      <c r="A1" s="299" t="s">
        <v>0</v>
      </c>
      <c r="B1" s="299"/>
      <c r="C1" s="299"/>
      <c r="D1" s="299"/>
      <c r="E1" s="299"/>
      <c r="F1" s="299"/>
      <c r="G1" s="299"/>
      <c r="H1" s="293"/>
      <c r="I1" s="293"/>
    </row>
    <row r="2" spans="1:13" s="1" customFormat="1" ht="15" x14ac:dyDescent="0.25">
      <c r="A2" s="299" t="s">
        <v>1</v>
      </c>
      <c r="B2" s="299"/>
      <c r="C2" s="299"/>
      <c r="D2" s="299"/>
      <c r="E2" s="299"/>
      <c r="F2" s="299"/>
      <c r="G2" s="299"/>
      <c r="H2" s="293"/>
      <c r="I2" s="293"/>
    </row>
    <row r="3" spans="1:13" s="1" customFormat="1" ht="15" x14ac:dyDescent="0.25">
      <c r="A3" s="299"/>
      <c r="B3" s="299"/>
      <c r="C3" s="299"/>
      <c r="D3" s="299"/>
      <c r="E3" s="299"/>
      <c r="F3" s="299"/>
      <c r="G3" s="299"/>
      <c r="H3" s="293"/>
      <c r="I3" s="293"/>
    </row>
    <row r="4" spans="1:13" s="1" customFormat="1" ht="15" x14ac:dyDescent="0.25">
      <c r="A4" s="300" t="s">
        <v>2</v>
      </c>
      <c r="B4" s="300"/>
      <c r="C4" s="300"/>
      <c r="D4" s="300"/>
      <c r="E4" s="300"/>
      <c r="F4" s="300"/>
      <c r="G4" s="300"/>
      <c r="H4" s="294">
        <v>1.0781000000000001</v>
      </c>
      <c r="I4" s="293"/>
    </row>
    <row r="5" spans="1:13" s="1" customFormat="1" ht="12.75" thickBot="1" x14ac:dyDescent="0.3">
      <c r="A5" s="295"/>
      <c r="B5" s="295"/>
      <c r="C5" s="295"/>
      <c r="D5" s="295"/>
      <c r="E5" s="296"/>
      <c r="F5" s="295"/>
      <c r="G5" s="295"/>
      <c r="H5" s="295"/>
      <c r="I5" s="295"/>
    </row>
    <row r="6" spans="1:13" ht="25.5" customHeight="1" thickBot="1" x14ac:dyDescent="0.3">
      <c r="A6" s="223" t="s">
        <v>1815</v>
      </c>
      <c r="B6" s="219" t="s">
        <v>1816</v>
      </c>
      <c r="C6" s="220"/>
      <c r="D6" s="219" t="s">
        <v>1833</v>
      </c>
      <c r="E6" s="221" t="s">
        <v>1834</v>
      </c>
      <c r="F6" s="219" t="s">
        <v>1832</v>
      </c>
      <c r="G6" s="222" t="s">
        <v>1835</v>
      </c>
      <c r="H6" s="219" t="s">
        <v>1832</v>
      </c>
      <c r="I6" s="224" t="s">
        <v>1835</v>
      </c>
    </row>
    <row r="7" spans="1:13" x14ac:dyDescent="0.25">
      <c r="A7" s="225" t="s">
        <v>7</v>
      </c>
      <c r="B7" s="213" t="s">
        <v>8</v>
      </c>
      <c r="C7" s="214"/>
      <c r="D7" s="215"/>
      <c r="E7" s="216"/>
      <c r="F7" s="217"/>
      <c r="G7" s="218">
        <f>+G8+G14</f>
        <v>54669710</v>
      </c>
      <c r="H7" s="217"/>
      <c r="I7" s="226">
        <f>+I8+I14</f>
        <v>58945738</v>
      </c>
      <c r="M7" s="285"/>
    </row>
    <row r="8" spans="1:13" x14ac:dyDescent="0.25">
      <c r="A8" s="227" t="s">
        <v>9</v>
      </c>
      <c r="B8" s="150" t="s">
        <v>10</v>
      </c>
      <c r="C8" s="151"/>
      <c r="D8" s="152"/>
      <c r="E8" s="153"/>
      <c r="F8" s="154"/>
      <c r="G8" s="155">
        <f>SUM(G9:G13)</f>
        <v>44744910</v>
      </c>
      <c r="H8" s="154"/>
      <c r="I8" s="228">
        <f>SUM(I9:I13)</f>
        <v>48245638</v>
      </c>
      <c r="M8" s="285"/>
    </row>
    <row r="9" spans="1:13" x14ac:dyDescent="0.25">
      <c r="A9" s="229" t="s">
        <v>11</v>
      </c>
      <c r="B9" s="156" t="s">
        <v>12</v>
      </c>
      <c r="C9" s="157"/>
      <c r="D9" s="143" t="s">
        <v>223</v>
      </c>
      <c r="E9" s="141">
        <v>100</v>
      </c>
      <c r="F9" s="142">
        <v>88978</v>
      </c>
      <c r="G9" s="142">
        <f>+F9*E9</f>
        <v>8897800</v>
      </c>
      <c r="H9" s="142">
        <f>ROUNDUP(+F9*$H$4,0)</f>
        <v>95928</v>
      </c>
      <c r="I9" s="230">
        <f>+H9*E9</f>
        <v>9592800</v>
      </c>
      <c r="J9" s="129"/>
      <c r="K9" s="278"/>
      <c r="M9" s="285"/>
    </row>
    <row r="10" spans="1:13" ht="24" x14ac:dyDescent="0.25">
      <c r="A10" s="229" t="s">
        <v>14</v>
      </c>
      <c r="B10" s="158" t="s">
        <v>15</v>
      </c>
      <c r="C10" s="157"/>
      <c r="D10" s="143" t="s">
        <v>196</v>
      </c>
      <c r="E10" s="141">
        <v>365</v>
      </c>
      <c r="F10" s="142">
        <v>15539</v>
      </c>
      <c r="G10" s="142">
        <f t="shared" ref="G10:G13" si="0">+F10*E10</f>
        <v>5671735</v>
      </c>
      <c r="H10" s="142">
        <f t="shared" ref="H10:H26" si="1">ROUNDUP(+F10*$H$4,0)</f>
        <v>16753</v>
      </c>
      <c r="I10" s="230">
        <f t="shared" ref="I10:I13" si="2">+H10*E10</f>
        <v>6114845</v>
      </c>
      <c r="J10" s="129"/>
      <c r="K10" s="278"/>
      <c r="M10" s="285"/>
    </row>
    <row r="11" spans="1:13" x14ac:dyDescent="0.25">
      <c r="A11" s="229" t="s">
        <v>17</v>
      </c>
      <c r="B11" s="156" t="s">
        <v>18</v>
      </c>
      <c r="C11" s="157"/>
      <c r="D11" s="143" t="s">
        <v>196</v>
      </c>
      <c r="E11" s="141">
        <v>365</v>
      </c>
      <c r="F11" s="142">
        <v>32291</v>
      </c>
      <c r="G11" s="142">
        <f t="shared" si="0"/>
        <v>11786215</v>
      </c>
      <c r="H11" s="142">
        <f t="shared" si="1"/>
        <v>34813</v>
      </c>
      <c r="I11" s="230">
        <f t="shared" si="2"/>
        <v>12706745</v>
      </c>
      <c r="J11" s="129"/>
      <c r="K11" s="278"/>
      <c r="M11" s="285"/>
    </row>
    <row r="12" spans="1:13" x14ac:dyDescent="0.25">
      <c r="A12" s="229" t="s">
        <v>19</v>
      </c>
      <c r="B12" s="156" t="s">
        <v>20</v>
      </c>
      <c r="C12" s="157"/>
      <c r="D12" s="143" t="s">
        <v>223</v>
      </c>
      <c r="E12" s="141">
        <v>6120</v>
      </c>
      <c r="F12" s="142">
        <v>2843</v>
      </c>
      <c r="G12" s="142">
        <f t="shared" si="0"/>
        <v>17399160</v>
      </c>
      <c r="H12" s="142">
        <f t="shared" si="1"/>
        <v>3066</v>
      </c>
      <c r="I12" s="230">
        <f t="shared" si="2"/>
        <v>18763920</v>
      </c>
      <c r="J12" s="129"/>
      <c r="K12" s="278"/>
      <c r="M12" s="285"/>
    </row>
    <row r="13" spans="1:13" x14ac:dyDescent="0.25">
      <c r="A13" s="229" t="s">
        <v>21</v>
      </c>
      <c r="B13" s="156" t="s">
        <v>22</v>
      </c>
      <c r="C13" s="157"/>
      <c r="D13" s="143" t="s">
        <v>223</v>
      </c>
      <c r="E13" s="141">
        <v>12</v>
      </c>
      <c r="F13" s="142">
        <v>82500</v>
      </c>
      <c r="G13" s="142">
        <f t="shared" si="0"/>
        <v>990000</v>
      </c>
      <c r="H13" s="142">
        <f t="shared" si="1"/>
        <v>88944</v>
      </c>
      <c r="I13" s="230">
        <f t="shared" si="2"/>
        <v>1067328</v>
      </c>
      <c r="J13" s="129"/>
      <c r="K13" s="278"/>
      <c r="M13" s="285"/>
    </row>
    <row r="14" spans="1:13" x14ac:dyDescent="0.25">
      <c r="A14" s="227" t="s">
        <v>23</v>
      </c>
      <c r="B14" s="150" t="s">
        <v>24</v>
      </c>
      <c r="C14" s="151"/>
      <c r="D14" s="152"/>
      <c r="E14" s="153"/>
      <c r="F14" s="154"/>
      <c r="G14" s="155">
        <f>SUM(G15:G17)</f>
        <v>9924800</v>
      </c>
      <c r="H14" s="154"/>
      <c r="I14" s="228">
        <f>SUM(I15:I17)</f>
        <v>10700100</v>
      </c>
      <c r="J14" s="129"/>
      <c r="K14" s="278"/>
      <c r="M14" s="285"/>
    </row>
    <row r="15" spans="1:13" x14ac:dyDescent="0.25">
      <c r="A15" s="229" t="s">
        <v>25</v>
      </c>
      <c r="B15" s="156" t="s">
        <v>26</v>
      </c>
      <c r="C15" s="157"/>
      <c r="D15" s="143" t="s">
        <v>196</v>
      </c>
      <c r="E15" s="141">
        <v>100</v>
      </c>
      <c r="F15" s="142">
        <v>50798</v>
      </c>
      <c r="G15" s="142">
        <f t="shared" ref="G15:G17" si="3">+F15*E15</f>
        <v>5079800</v>
      </c>
      <c r="H15" s="142">
        <f t="shared" si="1"/>
        <v>54766</v>
      </c>
      <c r="I15" s="230">
        <f t="shared" ref="I15:I17" si="4">+H15*E15</f>
        <v>5476600</v>
      </c>
      <c r="J15" s="129"/>
      <c r="K15" s="278"/>
      <c r="M15" s="285"/>
    </row>
    <row r="16" spans="1:13" x14ac:dyDescent="0.25">
      <c r="A16" s="229" t="s">
        <v>27</v>
      </c>
      <c r="B16" s="156" t="s">
        <v>28</v>
      </c>
      <c r="C16" s="157"/>
      <c r="D16" s="143" t="s">
        <v>196</v>
      </c>
      <c r="E16" s="141">
        <v>100</v>
      </c>
      <c r="F16" s="142">
        <v>11894</v>
      </c>
      <c r="G16" s="142">
        <f t="shared" si="3"/>
        <v>1189400</v>
      </c>
      <c r="H16" s="142">
        <f t="shared" si="1"/>
        <v>12823</v>
      </c>
      <c r="I16" s="230">
        <f t="shared" si="4"/>
        <v>1282300</v>
      </c>
      <c r="J16" s="129"/>
      <c r="K16" s="278"/>
      <c r="M16" s="285"/>
    </row>
    <row r="17" spans="1:13" x14ac:dyDescent="0.25">
      <c r="A17" s="229" t="s">
        <v>29</v>
      </c>
      <c r="B17" s="156" t="s">
        <v>30</v>
      </c>
      <c r="C17" s="157"/>
      <c r="D17" s="143" t="s">
        <v>196</v>
      </c>
      <c r="E17" s="141">
        <v>100</v>
      </c>
      <c r="F17" s="142">
        <v>36556</v>
      </c>
      <c r="G17" s="142">
        <f t="shared" si="3"/>
        <v>3655600</v>
      </c>
      <c r="H17" s="142">
        <f t="shared" si="1"/>
        <v>39412</v>
      </c>
      <c r="I17" s="230">
        <f t="shared" si="4"/>
        <v>3941200</v>
      </c>
      <c r="J17" s="129"/>
      <c r="K17" s="278"/>
      <c r="M17" s="285"/>
    </row>
    <row r="18" spans="1:13" x14ac:dyDescent="0.25">
      <c r="A18" s="232" t="s">
        <v>31</v>
      </c>
      <c r="B18" s="159" t="s">
        <v>32</v>
      </c>
      <c r="C18" s="160"/>
      <c r="D18" s="161"/>
      <c r="E18" s="162"/>
      <c r="F18" s="163"/>
      <c r="G18" s="164">
        <f>SUM(G19:G26)</f>
        <v>135218171.15000001</v>
      </c>
      <c r="H18" s="163"/>
      <c r="I18" s="233">
        <f>SUM(I19:I26)</f>
        <v>145784033.17000002</v>
      </c>
      <c r="J18" s="129"/>
      <c r="K18" s="278"/>
      <c r="M18" s="285"/>
    </row>
    <row r="19" spans="1:13" ht="36" x14ac:dyDescent="0.25">
      <c r="A19" s="229" t="s">
        <v>33</v>
      </c>
      <c r="B19" s="156" t="s">
        <v>34</v>
      </c>
      <c r="C19" s="157"/>
      <c r="D19" s="143" t="s">
        <v>223</v>
      </c>
      <c r="E19" s="141">
        <v>6852</v>
      </c>
      <c r="F19" s="142">
        <v>2198</v>
      </c>
      <c r="G19" s="142">
        <f t="shared" ref="G19:G26" si="5">+F19*E19</f>
        <v>15060696</v>
      </c>
      <c r="H19" s="142">
        <f t="shared" si="1"/>
        <v>2370</v>
      </c>
      <c r="I19" s="230">
        <f t="shared" ref="I19:I26" si="6">+H19*E19</f>
        <v>16239240</v>
      </c>
      <c r="J19" s="129"/>
      <c r="K19" s="278"/>
      <c r="M19" s="285"/>
    </row>
    <row r="20" spans="1:13" ht="36" x14ac:dyDescent="0.25">
      <c r="A20" s="229" t="s">
        <v>35</v>
      </c>
      <c r="B20" s="156" t="s">
        <v>36</v>
      </c>
      <c r="C20" s="157"/>
      <c r="D20" s="143" t="s">
        <v>1817</v>
      </c>
      <c r="E20" s="141">
        <v>632.82000000000005</v>
      </c>
      <c r="F20" s="142">
        <v>9443</v>
      </c>
      <c r="G20" s="142">
        <f t="shared" si="5"/>
        <v>5975719.2600000007</v>
      </c>
      <c r="H20" s="142">
        <f t="shared" si="1"/>
        <v>10181</v>
      </c>
      <c r="I20" s="230">
        <f t="shared" si="6"/>
        <v>6442740.4200000009</v>
      </c>
      <c r="J20" s="129"/>
      <c r="K20" s="278"/>
      <c r="M20" s="285"/>
    </row>
    <row r="21" spans="1:13" ht="48" x14ac:dyDescent="0.25">
      <c r="A21" s="229" t="s">
        <v>38</v>
      </c>
      <c r="B21" s="156" t="s">
        <v>39</v>
      </c>
      <c r="C21" s="157"/>
      <c r="D21" s="143" t="s">
        <v>1817</v>
      </c>
      <c r="E21" s="141">
        <v>1836</v>
      </c>
      <c r="F21" s="142">
        <v>4111</v>
      </c>
      <c r="G21" s="142">
        <f t="shared" si="5"/>
        <v>7547796</v>
      </c>
      <c r="H21" s="142">
        <f t="shared" si="1"/>
        <v>4433</v>
      </c>
      <c r="I21" s="230">
        <f t="shared" si="6"/>
        <v>8138988</v>
      </c>
      <c r="J21" s="129"/>
      <c r="K21" s="278"/>
      <c r="M21" s="285"/>
    </row>
    <row r="22" spans="1:13" ht="24" x14ac:dyDescent="0.25">
      <c r="A22" s="229" t="s">
        <v>40</v>
      </c>
      <c r="B22" s="156" t="s">
        <v>41</v>
      </c>
      <c r="C22" s="157"/>
      <c r="D22" s="143" t="s">
        <v>1817</v>
      </c>
      <c r="E22" s="141">
        <v>1836</v>
      </c>
      <c r="F22" s="142">
        <v>48552</v>
      </c>
      <c r="G22" s="142">
        <f t="shared" si="5"/>
        <v>89141472</v>
      </c>
      <c r="H22" s="142">
        <f t="shared" si="1"/>
        <v>52344</v>
      </c>
      <c r="I22" s="230">
        <f t="shared" si="6"/>
        <v>96103584</v>
      </c>
      <c r="J22" s="129"/>
      <c r="K22" s="278"/>
      <c r="M22" s="285"/>
    </row>
    <row r="23" spans="1:13" ht="24" x14ac:dyDescent="0.25">
      <c r="A23" s="229" t="s">
        <v>42</v>
      </c>
      <c r="B23" s="156" t="s">
        <v>43</v>
      </c>
      <c r="C23" s="157"/>
      <c r="D23" s="143" t="s">
        <v>1817</v>
      </c>
      <c r="E23" s="141">
        <v>253.13</v>
      </c>
      <c r="F23" s="142">
        <v>16637</v>
      </c>
      <c r="G23" s="142">
        <f t="shared" si="5"/>
        <v>4211323.8099999996</v>
      </c>
      <c r="H23" s="142">
        <f t="shared" si="1"/>
        <v>17937</v>
      </c>
      <c r="I23" s="230">
        <f t="shared" si="6"/>
        <v>4540392.8099999996</v>
      </c>
      <c r="J23" s="129"/>
      <c r="K23" s="278"/>
      <c r="M23" s="285"/>
    </row>
    <row r="24" spans="1:13" x14ac:dyDescent="0.25">
      <c r="A24" s="229" t="s">
        <v>44</v>
      </c>
      <c r="B24" s="156" t="s">
        <v>45</v>
      </c>
      <c r="C24" s="157"/>
      <c r="D24" s="143" t="s">
        <v>1817</v>
      </c>
      <c r="E24" s="141">
        <v>100</v>
      </c>
      <c r="F24" s="142">
        <v>41456</v>
      </c>
      <c r="G24" s="142">
        <f t="shared" si="5"/>
        <v>4145600</v>
      </c>
      <c r="H24" s="142">
        <f t="shared" si="1"/>
        <v>44694</v>
      </c>
      <c r="I24" s="230">
        <f t="shared" si="6"/>
        <v>4469400</v>
      </c>
      <c r="J24" s="129"/>
      <c r="K24" s="278"/>
      <c r="M24" s="285"/>
    </row>
    <row r="25" spans="1:13" ht="36" x14ac:dyDescent="0.25">
      <c r="A25" s="229" t="s">
        <v>46</v>
      </c>
      <c r="B25" s="158" t="s">
        <v>47</v>
      </c>
      <c r="C25" s="157"/>
      <c r="D25" s="143" t="s">
        <v>1817</v>
      </c>
      <c r="E25" s="141">
        <v>632.82000000000005</v>
      </c>
      <c r="F25" s="142">
        <v>6044</v>
      </c>
      <c r="G25" s="142">
        <f t="shared" si="5"/>
        <v>3824764.08</v>
      </c>
      <c r="H25" s="142">
        <f t="shared" si="1"/>
        <v>6517</v>
      </c>
      <c r="I25" s="230">
        <f t="shared" si="6"/>
        <v>4124087.9400000004</v>
      </c>
      <c r="J25" s="129"/>
      <c r="K25" s="278"/>
      <c r="M25" s="285"/>
    </row>
    <row r="26" spans="1:13" ht="24" x14ac:dyDescent="0.25">
      <c r="A26" s="229" t="s">
        <v>48</v>
      </c>
      <c r="B26" s="156" t="s">
        <v>49</v>
      </c>
      <c r="C26" s="157"/>
      <c r="D26" s="143" t="s">
        <v>1817</v>
      </c>
      <c r="E26" s="141">
        <v>200</v>
      </c>
      <c r="F26" s="142">
        <v>26554</v>
      </c>
      <c r="G26" s="142">
        <f t="shared" si="5"/>
        <v>5310800</v>
      </c>
      <c r="H26" s="142">
        <f t="shared" si="1"/>
        <v>28628</v>
      </c>
      <c r="I26" s="230">
        <f t="shared" si="6"/>
        <v>5725600</v>
      </c>
      <c r="J26" s="129"/>
      <c r="K26" s="278"/>
      <c r="M26" s="285"/>
    </row>
    <row r="27" spans="1:13" x14ac:dyDescent="0.25">
      <c r="A27" s="232" t="s">
        <v>50</v>
      </c>
      <c r="B27" s="159" t="s">
        <v>51</v>
      </c>
      <c r="C27" s="160"/>
      <c r="D27" s="165"/>
      <c r="E27" s="166"/>
      <c r="F27" s="164"/>
      <c r="G27" s="164">
        <f>SUM(G28:G34)</f>
        <v>728283260.19000018</v>
      </c>
      <c r="H27" s="164"/>
      <c r="I27" s="233">
        <f>SUM(I28:I34)</f>
        <v>0</v>
      </c>
      <c r="J27" s="129"/>
      <c r="K27" s="278"/>
      <c r="M27" s="285"/>
    </row>
    <row r="28" spans="1:13" x14ac:dyDescent="0.25">
      <c r="A28" s="229" t="s">
        <v>52</v>
      </c>
      <c r="B28" s="156" t="s">
        <v>53</v>
      </c>
      <c r="C28" s="157"/>
      <c r="D28" s="143" t="s">
        <v>1818</v>
      </c>
      <c r="E28" s="141">
        <v>31.64</v>
      </c>
      <c r="F28" s="142">
        <v>317154</v>
      </c>
      <c r="G28" s="142">
        <f t="shared" ref="G28:G34" si="7">+F28*E28</f>
        <v>10034752.560000001</v>
      </c>
      <c r="H28" s="142"/>
      <c r="I28" s="230"/>
      <c r="J28" s="129"/>
      <c r="K28" s="278"/>
      <c r="M28" s="285"/>
    </row>
    <row r="29" spans="1:13" x14ac:dyDescent="0.25">
      <c r="A29" s="229" t="s">
        <v>55</v>
      </c>
      <c r="B29" s="156" t="s">
        <v>56</v>
      </c>
      <c r="C29" s="157"/>
      <c r="D29" s="143" t="s">
        <v>196</v>
      </c>
      <c r="E29" s="141">
        <v>3265.5</v>
      </c>
      <c r="F29" s="142">
        <v>69833</v>
      </c>
      <c r="G29" s="142">
        <f t="shared" si="7"/>
        <v>228039661.5</v>
      </c>
      <c r="H29" s="142"/>
      <c r="I29" s="230"/>
      <c r="J29" s="129"/>
      <c r="K29" s="278"/>
      <c r="M29" s="285"/>
    </row>
    <row r="30" spans="1:13" x14ac:dyDescent="0.25">
      <c r="A30" s="229" t="s">
        <v>57</v>
      </c>
      <c r="B30" s="156" t="s">
        <v>58</v>
      </c>
      <c r="C30" s="157"/>
      <c r="D30" s="143" t="s">
        <v>1817</v>
      </c>
      <c r="E30" s="141">
        <v>103.16</v>
      </c>
      <c r="F30" s="142">
        <v>476685</v>
      </c>
      <c r="G30" s="142">
        <f t="shared" si="7"/>
        <v>49174824.600000001</v>
      </c>
      <c r="H30" s="142"/>
      <c r="I30" s="230"/>
      <c r="J30" s="129"/>
      <c r="K30" s="278"/>
      <c r="M30" s="285"/>
    </row>
    <row r="31" spans="1:13" ht="24" x14ac:dyDescent="0.25">
      <c r="A31" s="229" t="s">
        <v>59</v>
      </c>
      <c r="B31" s="156" t="s">
        <v>60</v>
      </c>
      <c r="C31" s="157"/>
      <c r="D31" s="143" t="s">
        <v>1817</v>
      </c>
      <c r="E31" s="141">
        <v>261.10000000000002</v>
      </c>
      <c r="F31" s="142">
        <v>489431</v>
      </c>
      <c r="G31" s="142">
        <f t="shared" si="7"/>
        <v>127790434.10000001</v>
      </c>
      <c r="H31" s="142"/>
      <c r="I31" s="230"/>
      <c r="J31" s="129"/>
      <c r="K31" s="278"/>
      <c r="M31" s="287"/>
    </row>
    <row r="32" spans="1:13" ht="24" x14ac:dyDescent="0.25">
      <c r="A32" s="234" t="s">
        <v>61</v>
      </c>
      <c r="B32" s="167" t="s">
        <v>62</v>
      </c>
      <c r="C32" s="168"/>
      <c r="D32" s="143" t="s">
        <v>1817</v>
      </c>
      <c r="E32" s="141">
        <v>416.16</v>
      </c>
      <c r="F32" s="142">
        <v>421604</v>
      </c>
      <c r="G32" s="142">
        <f t="shared" si="7"/>
        <v>175454720.64000002</v>
      </c>
      <c r="H32" s="142"/>
      <c r="I32" s="230"/>
      <c r="J32" s="129"/>
      <c r="K32" s="278"/>
      <c r="M32" s="285"/>
    </row>
    <row r="33" spans="1:18" x14ac:dyDescent="0.25">
      <c r="A33" s="234" t="s">
        <v>63</v>
      </c>
      <c r="B33" s="167" t="s">
        <v>64</v>
      </c>
      <c r="C33" s="168"/>
      <c r="D33" s="143" t="s">
        <v>1819</v>
      </c>
      <c r="E33" s="141">
        <v>14313.62</v>
      </c>
      <c r="F33" s="142">
        <v>2837</v>
      </c>
      <c r="G33" s="142">
        <f t="shared" si="7"/>
        <v>40607739.940000005</v>
      </c>
      <c r="H33" s="142"/>
      <c r="I33" s="230"/>
      <c r="J33" s="129"/>
      <c r="K33" s="278"/>
      <c r="M33" s="285"/>
    </row>
    <row r="34" spans="1:18" ht="24" x14ac:dyDescent="0.25">
      <c r="A34" s="234" t="s">
        <v>66</v>
      </c>
      <c r="B34" s="167" t="s">
        <v>67</v>
      </c>
      <c r="C34" s="168"/>
      <c r="D34" s="143" t="s">
        <v>1819</v>
      </c>
      <c r="E34" s="141">
        <v>36275.15</v>
      </c>
      <c r="F34" s="142">
        <v>2679</v>
      </c>
      <c r="G34" s="142">
        <f t="shared" si="7"/>
        <v>97181126.850000009</v>
      </c>
      <c r="H34" s="142"/>
      <c r="I34" s="230"/>
      <c r="J34" s="129"/>
      <c r="K34" s="278"/>
      <c r="M34" s="285"/>
    </row>
    <row r="35" spans="1:18" x14ac:dyDescent="0.25">
      <c r="A35" s="232" t="s">
        <v>68</v>
      </c>
      <c r="B35" s="159" t="s">
        <v>69</v>
      </c>
      <c r="C35" s="160"/>
      <c r="D35" s="165"/>
      <c r="E35" s="166"/>
      <c r="F35" s="164"/>
      <c r="G35" s="164">
        <f>SUM(G36:G47)</f>
        <v>1244755972.5583212</v>
      </c>
      <c r="H35" s="164"/>
      <c r="I35" s="233"/>
      <c r="J35" s="129"/>
      <c r="K35" s="278"/>
      <c r="M35" s="285"/>
    </row>
    <row r="36" spans="1:18" x14ac:dyDescent="0.25">
      <c r="A36" s="229" t="s">
        <v>70</v>
      </c>
      <c r="B36" s="156" t="s">
        <v>71</v>
      </c>
      <c r="C36" s="157"/>
      <c r="D36" s="143" t="s">
        <v>1817</v>
      </c>
      <c r="E36" s="141">
        <v>162.29</v>
      </c>
      <c r="F36" s="142">
        <v>587309</v>
      </c>
      <c r="G36" s="142">
        <f t="shared" ref="G36:G47" si="8">+F36*E36</f>
        <v>95314377.609999999</v>
      </c>
      <c r="H36" s="142"/>
      <c r="I36" s="230"/>
      <c r="J36" s="129"/>
      <c r="K36" s="278"/>
      <c r="M36" s="287"/>
    </row>
    <row r="37" spans="1:18" ht="24" x14ac:dyDescent="0.25">
      <c r="A37" s="229" t="s">
        <v>72</v>
      </c>
      <c r="B37" s="156" t="s">
        <v>73</v>
      </c>
      <c r="C37" s="157"/>
      <c r="D37" s="143" t="s">
        <v>1817</v>
      </c>
      <c r="E37" s="141">
        <v>208.32</v>
      </c>
      <c r="F37" s="142">
        <v>603483</v>
      </c>
      <c r="G37" s="142">
        <f t="shared" si="8"/>
        <v>125717578.56</v>
      </c>
      <c r="H37" s="142"/>
      <c r="I37" s="230"/>
      <c r="J37" s="129"/>
      <c r="K37" s="278"/>
      <c r="M37" s="287"/>
    </row>
    <row r="38" spans="1:18" ht="24" x14ac:dyDescent="0.25">
      <c r="A38" s="229" t="s">
        <v>74</v>
      </c>
      <c r="B38" s="156" t="s">
        <v>75</v>
      </c>
      <c r="C38" s="157"/>
      <c r="D38" s="143" t="s">
        <v>1818</v>
      </c>
      <c r="E38" s="172">
        <v>254.36008575915022</v>
      </c>
      <c r="F38" s="173">
        <v>628718</v>
      </c>
      <c r="G38" s="173">
        <f t="shared" si="8"/>
        <v>159920764.39832142</v>
      </c>
      <c r="H38" s="173"/>
      <c r="I38" s="230"/>
      <c r="J38" s="129"/>
      <c r="K38" s="278"/>
      <c r="M38" s="287"/>
      <c r="O38" s="288"/>
      <c r="P38" s="289"/>
      <c r="Q38" s="290"/>
      <c r="R38" s="291"/>
    </row>
    <row r="39" spans="1:18" x14ac:dyDescent="0.25">
      <c r="A39" s="234" t="s">
        <v>76</v>
      </c>
      <c r="B39" s="167" t="s">
        <v>77</v>
      </c>
      <c r="C39" s="168"/>
      <c r="D39" s="143" t="s">
        <v>1818</v>
      </c>
      <c r="E39" s="141">
        <v>153.94</v>
      </c>
      <c r="F39" s="142">
        <v>584199</v>
      </c>
      <c r="G39" s="142">
        <f t="shared" si="8"/>
        <v>89931594.060000002</v>
      </c>
      <c r="H39" s="142"/>
      <c r="I39" s="230"/>
      <c r="J39" s="129"/>
      <c r="K39" s="278"/>
      <c r="M39" s="287"/>
    </row>
    <row r="40" spans="1:18" ht="24" x14ac:dyDescent="0.25">
      <c r="A40" s="229" t="s">
        <v>78</v>
      </c>
      <c r="B40" s="169" t="s">
        <v>79</v>
      </c>
      <c r="C40" s="170"/>
      <c r="D40" s="143" t="s">
        <v>1817</v>
      </c>
      <c r="E40" s="141">
        <v>347.22</v>
      </c>
      <c r="F40" s="142">
        <v>599581</v>
      </c>
      <c r="G40" s="142">
        <f t="shared" si="8"/>
        <v>208186514.82000002</v>
      </c>
      <c r="H40" s="142"/>
      <c r="I40" s="230"/>
      <c r="J40" s="129"/>
      <c r="K40" s="278"/>
      <c r="M40" s="287"/>
    </row>
    <row r="41" spans="1:18" ht="24" x14ac:dyDescent="0.25">
      <c r="A41" s="229" t="s">
        <v>80</v>
      </c>
      <c r="B41" s="158" t="s">
        <v>81</v>
      </c>
      <c r="C41" s="157"/>
      <c r="D41" s="143" t="s">
        <v>1818</v>
      </c>
      <c r="E41" s="141">
        <v>146.91999999999999</v>
      </c>
      <c r="F41" s="142">
        <v>626382</v>
      </c>
      <c r="G41" s="142">
        <f t="shared" si="8"/>
        <v>92028043.439999998</v>
      </c>
      <c r="H41" s="142"/>
      <c r="I41" s="230"/>
      <c r="J41" s="129"/>
      <c r="K41" s="278"/>
      <c r="M41" s="285"/>
    </row>
    <row r="42" spans="1:18" x14ac:dyDescent="0.25">
      <c r="A42" s="229" t="s">
        <v>82</v>
      </c>
      <c r="B42" s="156" t="s">
        <v>83</v>
      </c>
      <c r="C42" s="157"/>
      <c r="D42" s="143" t="s">
        <v>1817</v>
      </c>
      <c r="E42" s="141">
        <v>35.200000000000003</v>
      </c>
      <c r="F42" s="142">
        <v>792541</v>
      </c>
      <c r="G42" s="142">
        <f t="shared" si="8"/>
        <v>27897443.200000003</v>
      </c>
      <c r="H42" s="142"/>
      <c r="I42" s="230"/>
      <c r="J42" s="129"/>
      <c r="K42" s="278"/>
      <c r="M42" s="285"/>
    </row>
    <row r="43" spans="1:18" ht="24" x14ac:dyDescent="0.25">
      <c r="A43" s="229" t="s">
        <v>84</v>
      </c>
      <c r="B43" s="156" t="s">
        <v>85</v>
      </c>
      <c r="C43" s="157"/>
      <c r="D43" s="143" t="s">
        <v>1817</v>
      </c>
      <c r="E43" s="141">
        <v>39.93</v>
      </c>
      <c r="F43" s="142">
        <v>546648</v>
      </c>
      <c r="G43" s="142">
        <f t="shared" si="8"/>
        <v>21827654.640000001</v>
      </c>
      <c r="H43" s="142"/>
      <c r="I43" s="230"/>
      <c r="J43" s="129"/>
      <c r="K43" s="278"/>
      <c r="M43" s="285"/>
    </row>
    <row r="44" spans="1:18" ht="24" x14ac:dyDescent="0.25">
      <c r="A44" s="234" t="s">
        <v>86</v>
      </c>
      <c r="B44" s="167" t="s">
        <v>87</v>
      </c>
      <c r="C44" s="168"/>
      <c r="D44" s="143" t="s">
        <v>1819</v>
      </c>
      <c r="E44" s="141">
        <v>135062.43</v>
      </c>
      <c r="F44" s="142">
        <v>2679</v>
      </c>
      <c r="G44" s="142">
        <f t="shared" si="8"/>
        <v>361832249.96999997</v>
      </c>
      <c r="H44" s="142"/>
      <c r="I44" s="230"/>
      <c r="J44" s="129"/>
      <c r="K44" s="278"/>
      <c r="M44" s="285"/>
    </row>
    <row r="45" spans="1:18" ht="24" x14ac:dyDescent="0.25">
      <c r="A45" s="234" t="s">
        <v>88</v>
      </c>
      <c r="B45" s="167" t="s">
        <v>89</v>
      </c>
      <c r="C45" s="168"/>
      <c r="D45" s="143" t="s">
        <v>1819</v>
      </c>
      <c r="E45" s="141">
        <v>2214.3200000000002</v>
      </c>
      <c r="F45" s="142">
        <v>2679</v>
      </c>
      <c r="G45" s="142">
        <f t="shared" si="8"/>
        <v>5932163.2800000003</v>
      </c>
      <c r="H45" s="142"/>
      <c r="I45" s="230"/>
      <c r="J45" s="129"/>
      <c r="K45" s="278"/>
      <c r="M45" s="285"/>
    </row>
    <row r="46" spans="1:18" x14ac:dyDescent="0.25">
      <c r="A46" s="234" t="s">
        <v>90</v>
      </c>
      <c r="B46" s="167" t="s">
        <v>91</v>
      </c>
      <c r="C46" s="168"/>
      <c r="D46" s="143" t="s">
        <v>1819</v>
      </c>
      <c r="E46" s="141">
        <v>14413.97</v>
      </c>
      <c r="F46" s="142">
        <v>3138</v>
      </c>
      <c r="G46" s="142">
        <f t="shared" si="8"/>
        <v>45231037.859999999</v>
      </c>
      <c r="H46" s="142"/>
      <c r="I46" s="230"/>
      <c r="J46" s="129"/>
      <c r="K46" s="278"/>
      <c r="M46" s="285"/>
    </row>
    <row r="47" spans="1:18" ht="36" x14ac:dyDescent="0.25">
      <c r="A47" s="234" t="s">
        <v>92</v>
      </c>
      <c r="B47" s="167" t="s">
        <v>93</v>
      </c>
      <c r="C47" s="168"/>
      <c r="D47" s="143" t="s">
        <v>1818</v>
      </c>
      <c r="E47" s="141">
        <v>16.46</v>
      </c>
      <c r="F47" s="142">
        <v>664432</v>
      </c>
      <c r="G47" s="142">
        <f t="shared" si="8"/>
        <v>10936550.720000001</v>
      </c>
      <c r="H47" s="142"/>
      <c r="I47" s="230"/>
      <c r="J47" s="129"/>
      <c r="K47" s="278"/>
      <c r="M47" s="285"/>
    </row>
    <row r="48" spans="1:18" ht="24" x14ac:dyDescent="0.25">
      <c r="A48" s="232" t="s">
        <v>94</v>
      </c>
      <c r="B48" s="159" t="s">
        <v>95</v>
      </c>
      <c r="C48" s="160"/>
      <c r="D48" s="161"/>
      <c r="E48" s="162"/>
      <c r="F48" s="163"/>
      <c r="G48" s="164">
        <f>SUM(G49:G60)</f>
        <v>257002054.49000001</v>
      </c>
      <c r="H48" s="163"/>
      <c r="I48" s="233"/>
      <c r="J48" s="129"/>
      <c r="K48" s="278"/>
      <c r="M48" s="285"/>
    </row>
    <row r="49" spans="1:13" ht="24" x14ac:dyDescent="0.25">
      <c r="A49" s="229" t="s">
        <v>96</v>
      </c>
      <c r="B49" s="156" t="s">
        <v>97</v>
      </c>
      <c r="C49" s="157"/>
      <c r="D49" s="143" t="s">
        <v>196</v>
      </c>
      <c r="E49" s="141">
        <v>205.45</v>
      </c>
      <c r="F49" s="142">
        <v>25156</v>
      </c>
      <c r="G49" s="142">
        <f t="shared" ref="G49:G60" si="9">+F49*E49</f>
        <v>5168300.1999999993</v>
      </c>
      <c r="H49" s="142"/>
      <c r="I49" s="230"/>
      <c r="J49" s="129"/>
      <c r="K49" s="278"/>
      <c r="M49" s="285"/>
    </row>
    <row r="50" spans="1:13" ht="24" x14ac:dyDescent="0.25">
      <c r="A50" s="229" t="s">
        <v>98</v>
      </c>
      <c r="B50" s="156" t="s">
        <v>99</v>
      </c>
      <c r="C50" s="157"/>
      <c r="D50" s="143" t="s">
        <v>196</v>
      </c>
      <c r="E50" s="141">
        <v>126.15</v>
      </c>
      <c r="F50" s="142">
        <v>24602</v>
      </c>
      <c r="G50" s="142">
        <f t="shared" si="9"/>
        <v>3103542.3000000003</v>
      </c>
      <c r="H50" s="142"/>
      <c r="I50" s="230"/>
      <c r="J50" s="129"/>
      <c r="K50" s="278"/>
      <c r="M50" s="285"/>
    </row>
    <row r="51" spans="1:13" ht="36" x14ac:dyDescent="0.25">
      <c r="A51" s="229" t="s">
        <v>100</v>
      </c>
      <c r="B51" s="156" t="s">
        <v>101</v>
      </c>
      <c r="C51" s="157"/>
      <c r="D51" s="143" t="s">
        <v>1346</v>
      </c>
      <c r="E51" s="141">
        <v>2056</v>
      </c>
      <c r="F51" s="142">
        <v>67650</v>
      </c>
      <c r="G51" s="142">
        <f t="shared" si="9"/>
        <v>139088400</v>
      </c>
      <c r="H51" s="142"/>
      <c r="I51" s="230"/>
      <c r="J51" s="129"/>
      <c r="K51" s="278"/>
      <c r="M51" s="285"/>
    </row>
    <row r="52" spans="1:13" ht="60" x14ac:dyDescent="0.25">
      <c r="A52" s="229" t="s">
        <v>103</v>
      </c>
      <c r="B52" s="156" t="s">
        <v>104</v>
      </c>
      <c r="C52" s="157"/>
      <c r="D52" s="143" t="s">
        <v>196</v>
      </c>
      <c r="E52" s="141">
        <v>1259.31</v>
      </c>
      <c r="F52" s="142">
        <v>26354</v>
      </c>
      <c r="G52" s="142">
        <f t="shared" si="9"/>
        <v>33187855.739999998</v>
      </c>
      <c r="H52" s="142"/>
      <c r="I52" s="230"/>
      <c r="J52" s="129"/>
      <c r="K52" s="278"/>
      <c r="M52" s="285"/>
    </row>
    <row r="53" spans="1:13" x14ac:dyDescent="0.25">
      <c r="A53" s="229" t="s">
        <v>105</v>
      </c>
      <c r="B53" s="156" t="s">
        <v>106</v>
      </c>
      <c r="C53" s="157"/>
      <c r="D53" s="143" t="s">
        <v>196</v>
      </c>
      <c r="E53" s="141">
        <v>8.5</v>
      </c>
      <c r="F53" s="142">
        <v>17931</v>
      </c>
      <c r="G53" s="142">
        <f t="shared" si="9"/>
        <v>152413.5</v>
      </c>
      <c r="H53" s="142"/>
      <c r="I53" s="230"/>
      <c r="J53" s="129"/>
      <c r="K53" s="278"/>
      <c r="M53" s="285"/>
    </row>
    <row r="54" spans="1:13" x14ac:dyDescent="0.25">
      <c r="A54" s="229" t="s">
        <v>107</v>
      </c>
      <c r="B54" s="156" t="s">
        <v>108</v>
      </c>
      <c r="C54" s="157"/>
      <c r="D54" s="143" t="s">
        <v>196</v>
      </c>
      <c r="E54" s="141">
        <v>1.6</v>
      </c>
      <c r="F54" s="142">
        <v>15128</v>
      </c>
      <c r="G54" s="142">
        <f t="shared" si="9"/>
        <v>24204.800000000003</v>
      </c>
      <c r="H54" s="142"/>
      <c r="I54" s="230"/>
      <c r="J54" s="129"/>
      <c r="K54" s="278"/>
      <c r="M54" s="285"/>
    </row>
    <row r="55" spans="1:13" ht="24" x14ac:dyDescent="0.25">
      <c r="A55" s="234" t="s">
        <v>109</v>
      </c>
      <c r="B55" s="167" t="s">
        <v>110</v>
      </c>
      <c r="C55" s="168"/>
      <c r="D55" s="143" t="s">
        <v>196</v>
      </c>
      <c r="E55" s="141">
        <v>2447.2600000000002</v>
      </c>
      <c r="F55" s="142">
        <v>21128</v>
      </c>
      <c r="G55" s="142">
        <f t="shared" si="9"/>
        <v>51705709.280000001</v>
      </c>
      <c r="H55" s="142"/>
      <c r="I55" s="230"/>
      <c r="J55" s="129"/>
      <c r="K55" s="278"/>
      <c r="M55" s="285"/>
    </row>
    <row r="56" spans="1:13" x14ac:dyDescent="0.25">
      <c r="A56" s="229" t="s">
        <v>111</v>
      </c>
      <c r="B56" s="156" t="s">
        <v>112</v>
      </c>
      <c r="C56" s="157"/>
      <c r="D56" s="143" t="s">
        <v>196</v>
      </c>
      <c r="E56" s="141">
        <v>1223.6300000000001</v>
      </c>
      <c r="F56" s="142">
        <v>14089</v>
      </c>
      <c r="G56" s="142">
        <f t="shared" si="9"/>
        <v>17239723.07</v>
      </c>
      <c r="H56" s="142"/>
      <c r="I56" s="230"/>
      <c r="J56" s="129"/>
      <c r="K56" s="278"/>
      <c r="M56" s="285"/>
    </row>
    <row r="57" spans="1:13" x14ac:dyDescent="0.25">
      <c r="A57" s="229" t="s">
        <v>113</v>
      </c>
      <c r="B57" s="156" t="s">
        <v>114</v>
      </c>
      <c r="C57" s="157"/>
      <c r="D57" s="143" t="s">
        <v>196</v>
      </c>
      <c r="E57" s="141">
        <v>49.85</v>
      </c>
      <c r="F57" s="142">
        <v>22224</v>
      </c>
      <c r="G57" s="142">
        <f t="shared" si="9"/>
        <v>1107866.4000000001</v>
      </c>
      <c r="H57" s="142"/>
      <c r="I57" s="230"/>
      <c r="J57" s="129"/>
      <c r="K57" s="278"/>
      <c r="M57" s="285"/>
    </row>
    <row r="58" spans="1:13" x14ac:dyDescent="0.25">
      <c r="A58" s="229" t="s">
        <v>115</v>
      </c>
      <c r="B58" s="156" t="s">
        <v>116</v>
      </c>
      <c r="C58" s="157"/>
      <c r="D58" s="143" t="s">
        <v>1346</v>
      </c>
      <c r="E58" s="141">
        <v>10</v>
      </c>
      <c r="F58" s="142">
        <v>44298</v>
      </c>
      <c r="G58" s="142">
        <f t="shared" si="9"/>
        <v>442980</v>
      </c>
      <c r="H58" s="142"/>
      <c r="I58" s="230"/>
      <c r="J58" s="129"/>
      <c r="K58" s="278"/>
      <c r="M58" s="285"/>
    </row>
    <row r="59" spans="1:13" ht="36" x14ac:dyDescent="0.25">
      <c r="A59" s="229" t="s">
        <v>117</v>
      </c>
      <c r="B59" s="156" t="s">
        <v>118</v>
      </c>
      <c r="C59" s="157"/>
      <c r="D59" s="143" t="s">
        <v>1820</v>
      </c>
      <c r="E59" s="141">
        <v>10</v>
      </c>
      <c r="F59" s="142">
        <v>404176</v>
      </c>
      <c r="G59" s="142">
        <f t="shared" si="9"/>
        <v>4041760</v>
      </c>
      <c r="H59" s="142"/>
      <c r="I59" s="230"/>
      <c r="J59" s="129"/>
      <c r="K59" s="278"/>
      <c r="M59" s="285"/>
    </row>
    <row r="60" spans="1:13" ht="24" x14ac:dyDescent="0.25">
      <c r="A60" s="229" t="s">
        <v>120</v>
      </c>
      <c r="B60" s="158" t="s">
        <v>121</v>
      </c>
      <c r="C60" s="157"/>
      <c r="D60" s="143" t="s">
        <v>196</v>
      </c>
      <c r="E60" s="141">
        <v>9.6</v>
      </c>
      <c r="F60" s="142">
        <v>181177</v>
      </c>
      <c r="G60" s="142">
        <f t="shared" si="9"/>
        <v>1739299.2</v>
      </c>
      <c r="H60" s="142"/>
      <c r="I60" s="230"/>
      <c r="J60" s="129"/>
      <c r="K60" s="278"/>
      <c r="M60" s="285"/>
    </row>
    <row r="61" spans="1:13" x14ac:dyDescent="0.25">
      <c r="A61" s="232" t="s">
        <v>122</v>
      </c>
      <c r="B61" s="159" t="s">
        <v>123</v>
      </c>
      <c r="C61" s="160"/>
      <c r="D61" s="165"/>
      <c r="E61" s="166"/>
      <c r="F61" s="164"/>
      <c r="G61" s="164">
        <f>SUM(G62)</f>
        <v>371047950</v>
      </c>
      <c r="H61" s="164"/>
      <c r="I61" s="233"/>
      <c r="J61" s="129"/>
      <c r="K61" s="278"/>
      <c r="M61" s="285"/>
    </row>
    <row r="62" spans="1:13" ht="24" x14ac:dyDescent="0.25">
      <c r="A62" s="229" t="s">
        <v>124</v>
      </c>
      <c r="B62" s="156" t="s">
        <v>125</v>
      </c>
      <c r="C62" s="157"/>
      <c r="D62" s="171" t="s">
        <v>1819</v>
      </c>
      <c r="E62" s="172">
        <v>47570.25</v>
      </c>
      <c r="F62" s="173">
        <v>7800</v>
      </c>
      <c r="G62" s="142">
        <f>+F62*E62</f>
        <v>371047950</v>
      </c>
      <c r="H62" s="173"/>
      <c r="I62" s="230"/>
      <c r="J62" s="129"/>
      <c r="K62" s="278"/>
      <c r="M62" s="285"/>
    </row>
    <row r="63" spans="1:13" x14ac:dyDescent="0.25">
      <c r="A63" s="232" t="s">
        <v>126</v>
      </c>
      <c r="B63" s="159" t="s">
        <v>127</v>
      </c>
      <c r="C63" s="160"/>
      <c r="D63" s="165"/>
      <c r="E63" s="166"/>
      <c r="F63" s="164"/>
      <c r="G63" s="164">
        <f>SUM(G64:G68)</f>
        <v>103279892.34</v>
      </c>
      <c r="H63" s="164"/>
      <c r="I63" s="233"/>
      <c r="J63" s="129"/>
      <c r="K63" s="278"/>
      <c r="M63" s="285"/>
    </row>
    <row r="64" spans="1:13" ht="36" x14ac:dyDescent="0.25">
      <c r="A64" s="229" t="s">
        <v>128</v>
      </c>
      <c r="B64" s="156" t="s">
        <v>129</v>
      </c>
      <c r="C64" s="157"/>
      <c r="D64" s="171" t="s">
        <v>223</v>
      </c>
      <c r="E64" s="172">
        <v>561.12</v>
      </c>
      <c r="F64" s="173">
        <v>112800</v>
      </c>
      <c r="G64" s="142">
        <f t="shared" ref="G64:G68" si="10">+F64*E64</f>
        <v>63294336</v>
      </c>
      <c r="H64" s="173"/>
      <c r="I64" s="230"/>
      <c r="J64" s="129"/>
      <c r="K64" s="278"/>
      <c r="M64" s="285"/>
    </row>
    <row r="65" spans="1:13" x14ac:dyDescent="0.25">
      <c r="A65" s="229" t="s">
        <v>130</v>
      </c>
      <c r="B65" s="156" t="s">
        <v>131</v>
      </c>
      <c r="C65" s="157"/>
      <c r="D65" s="143" t="s">
        <v>196</v>
      </c>
      <c r="E65" s="141">
        <v>298.10000000000002</v>
      </c>
      <c r="F65" s="142">
        <v>7184</v>
      </c>
      <c r="G65" s="142">
        <f t="shared" si="10"/>
        <v>2141550.4000000004</v>
      </c>
      <c r="H65" s="142"/>
      <c r="I65" s="230"/>
      <c r="J65" s="129"/>
      <c r="K65" s="278"/>
      <c r="M65" s="285"/>
    </row>
    <row r="66" spans="1:13" x14ac:dyDescent="0.25">
      <c r="A66" s="229" t="s">
        <v>132</v>
      </c>
      <c r="B66" s="156" t="s">
        <v>133</v>
      </c>
      <c r="C66" s="157"/>
      <c r="D66" s="143" t="s">
        <v>1821</v>
      </c>
      <c r="E66" s="141">
        <v>778.47</v>
      </c>
      <c r="F66" s="142">
        <v>5152</v>
      </c>
      <c r="G66" s="142">
        <f t="shared" si="10"/>
        <v>4010677.44</v>
      </c>
      <c r="H66" s="142"/>
      <c r="I66" s="230"/>
      <c r="J66" s="129"/>
      <c r="K66" s="278"/>
      <c r="M66" s="285"/>
    </row>
    <row r="67" spans="1:13" x14ac:dyDescent="0.25">
      <c r="A67" s="229" t="s">
        <v>135</v>
      </c>
      <c r="B67" s="156" t="s">
        <v>136</v>
      </c>
      <c r="C67" s="157"/>
      <c r="D67" s="143" t="s">
        <v>196</v>
      </c>
      <c r="E67" s="141">
        <v>317.35000000000002</v>
      </c>
      <c r="F67" s="142">
        <v>17310</v>
      </c>
      <c r="G67" s="142">
        <f t="shared" si="10"/>
        <v>5493328.5</v>
      </c>
      <c r="H67" s="142"/>
      <c r="I67" s="230"/>
      <c r="J67" s="129"/>
      <c r="K67" s="278"/>
      <c r="M67" s="285"/>
    </row>
    <row r="68" spans="1:13" ht="36" x14ac:dyDescent="0.25">
      <c r="A68" s="229" t="s">
        <v>137</v>
      </c>
      <c r="B68" s="156" t="s">
        <v>138</v>
      </c>
      <c r="C68" s="157"/>
      <c r="D68" s="143" t="s">
        <v>1821</v>
      </c>
      <c r="E68" s="141">
        <v>100</v>
      </c>
      <c r="F68" s="142">
        <v>283400</v>
      </c>
      <c r="G68" s="142">
        <f t="shared" si="10"/>
        <v>28340000</v>
      </c>
      <c r="H68" s="142"/>
      <c r="I68" s="230"/>
      <c r="J68" s="129"/>
      <c r="K68" s="278"/>
      <c r="M68" s="285"/>
    </row>
    <row r="69" spans="1:13" x14ac:dyDescent="0.25">
      <c r="A69" s="232" t="s">
        <v>139</v>
      </c>
      <c r="B69" s="159" t="s">
        <v>140</v>
      </c>
      <c r="C69" s="160"/>
      <c r="D69" s="165"/>
      <c r="E69" s="166"/>
      <c r="F69" s="164"/>
      <c r="G69" s="164">
        <f>SUM(G70:G85)</f>
        <v>321539151.62999994</v>
      </c>
      <c r="H69" s="164"/>
      <c r="I69" s="233"/>
      <c r="J69" s="129"/>
      <c r="K69" s="278"/>
      <c r="M69" s="285"/>
    </row>
    <row r="70" spans="1:13" ht="24" x14ac:dyDescent="0.25">
      <c r="A70" s="229" t="s">
        <v>141</v>
      </c>
      <c r="B70" s="156" t="s">
        <v>1838</v>
      </c>
      <c r="C70" s="157"/>
      <c r="D70" s="143" t="s">
        <v>223</v>
      </c>
      <c r="E70" s="141">
        <v>1228.52</v>
      </c>
      <c r="F70" s="142">
        <v>74438</v>
      </c>
      <c r="G70" s="142">
        <f t="shared" ref="G70:G85" si="11">+F70*E70</f>
        <v>91448571.760000005</v>
      </c>
      <c r="H70" s="142"/>
      <c r="I70" s="230"/>
      <c r="J70" s="129"/>
      <c r="K70" s="278"/>
      <c r="M70" s="285"/>
    </row>
    <row r="71" spans="1:13" ht="24" x14ac:dyDescent="0.25">
      <c r="A71" s="229" t="s">
        <v>143</v>
      </c>
      <c r="B71" s="158" t="s">
        <v>1839</v>
      </c>
      <c r="C71" s="157"/>
      <c r="D71" s="143" t="s">
        <v>196</v>
      </c>
      <c r="E71" s="141">
        <v>429.03</v>
      </c>
      <c r="F71" s="142">
        <v>48178</v>
      </c>
      <c r="G71" s="142">
        <f t="shared" si="11"/>
        <v>20669807.34</v>
      </c>
      <c r="H71" s="142"/>
      <c r="I71" s="230"/>
      <c r="J71" s="129"/>
      <c r="K71" s="278"/>
      <c r="M71" s="285"/>
    </row>
    <row r="72" spans="1:13" ht="24" x14ac:dyDescent="0.25">
      <c r="A72" s="229" t="s">
        <v>145</v>
      </c>
      <c r="B72" s="156" t="s">
        <v>146</v>
      </c>
      <c r="C72" s="157"/>
      <c r="D72" s="143" t="s">
        <v>223</v>
      </c>
      <c r="E72" s="141">
        <v>2666.3</v>
      </c>
      <c r="F72" s="142">
        <v>25596</v>
      </c>
      <c r="G72" s="142">
        <f t="shared" si="11"/>
        <v>68246614.800000012</v>
      </c>
      <c r="H72" s="142"/>
      <c r="I72" s="230"/>
      <c r="J72" s="129"/>
      <c r="K72" s="278"/>
      <c r="M72" s="285"/>
    </row>
    <row r="73" spans="1:13" ht="24" x14ac:dyDescent="0.25">
      <c r="A73" s="229" t="s">
        <v>147</v>
      </c>
      <c r="B73" s="156" t="s">
        <v>148</v>
      </c>
      <c r="C73" s="157"/>
      <c r="D73" s="143" t="s">
        <v>196</v>
      </c>
      <c r="E73" s="141">
        <v>294.11</v>
      </c>
      <c r="F73" s="142">
        <v>19672</v>
      </c>
      <c r="G73" s="142">
        <f t="shared" si="11"/>
        <v>5785731.9199999999</v>
      </c>
      <c r="H73" s="142"/>
      <c r="I73" s="230"/>
      <c r="J73" s="129"/>
      <c r="K73" s="278"/>
      <c r="M73" s="285"/>
    </row>
    <row r="74" spans="1:13" ht="24" x14ac:dyDescent="0.25">
      <c r="A74" s="229" t="s">
        <v>149</v>
      </c>
      <c r="B74" s="156" t="s">
        <v>150</v>
      </c>
      <c r="C74" s="157"/>
      <c r="D74" s="143" t="s">
        <v>223</v>
      </c>
      <c r="E74" s="141">
        <v>393.61</v>
      </c>
      <c r="F74" s="142">
        <v>38321</v>
      </c>
      <c r="G74" s="142">
        <f t="shared" si="11"/>
        <v>15083528.810000001</v>
      </c>
      <c r="H74" s="142"/>
      <c r="I74" s="230"/>
      <c r="J74" s="129"/>
      <c r="K74" s="278"/>
      <c r="M74" s="285"/>
    </row>
    <row r="75" spans="1:13" ht="24" x14ac:dyDescent="0.25">
      <c r="A75" s="229" t="s">
        <v>151</v>
      </c>
      <c r="B75" s="156" t="s">
        <v>152</v>
      </c>
      <c r="C75" s="157"/>
      <c r="D75" s="143" t="s">
        <v>223</v>
      </c>
      <c r="E75" s="141">
        <v>675.23</v>
      </c>
      <c r="F75" s="142">
        <v>72228</v>
      </c>
      <c r="G75" s="142">
        <f t="shared" si="11"/>
        <v>48770512.439999998</v>
      </c>
      <c r="H75" s="142"/>
      <c r="I75" s="230"/>
      <c r="J75" s="129"/>
      <c r="K75" s="278"/>
      <c r="M75" s="285"/>
    </row>
    <row r="76" spans="1:13" ht="24" x14ac:dyDescent="0.25">
      <c r="A76" s="229" t="s">
        <v>153</v>
      </c>
      <c r="B76" s="156" t="s">
        <v>154</v>
      </c>
      <c r="C76" s="157"/>
      <c r="D76" s="143" t="s">
        <v>223</v>
      </c>
      <c r="E76" s="141">
        <v>120.96</v>
      </c>
      <c r="F76" s="142">
        <v>72228</v>
      </c>
      <c r="G76" s="142">
        <f t="shared" si="11"/>
        <v>8736698.879999999</v>
      </c>
      <c r="H76" s="142"/>
      <c r="I76" s="230"/>
      <c r="J76" s="129"/>
      <c r="K76" s="278"/>
      <c r="M76" s="285"/>
    </row>
    <row r="77" spans="1:13" ht="24" x14ac:dyDescent="0.25">
      <c r="A77" s="229" t="s">
        <v>155</v>
      </c>
      <c r="B77" s="156" t="s">
        <v>156</v>
      </c>
      <c r="C77" s="157"/>
      <c r="D77" s="143" t="s">
        <v>223</v>
      </c>
      <c r="E77" s="141">
        <v>169.35</v>
      </c>
      <c r="F77" s="142">
        <v>29306</v>
      </c>
      <c r="G77" s="142">
        <f t="shared" si="11"/>
        <v>4962971.0999999996</v>
      </c>
      <c r="H77" s="142"/>
      <c r="I77" s="230"/>
      <c r="J77" s="129"/>
      <c r="K77" s="278"/>
      <c r="M77" s="285"/>
    </row>
    <row r="78" spans="1:13" x14ac:dyDescent="0.25">
      <c r="A78" s="229" t="s">
        <v>157</v>
      </c>
      <c r="B78" s="156" t="s">
        <v>158</v>
      </c>
      <c r="C78" s="157"/>
      <c r="D78" s="143" t="s">
        <v>223</v>
      </c>
      <c r="E78" s="172">
        <v>141.03</v>
      </c>
      <c r="F78" s="173">
        <v>72228</v>
      </c>
      <c r="G78" s="173">
        <f t="shared" si="11"/>
        <v>10186314.84</v>
      </c>
      <c r="H78" s="173"/>
      <c r="I78" s="230"/>
      <c r="J78" s="129"/>
      <c r="K78" s="278"/>
      <c r="M78" s="285"/>
    </row>
    <row r="79" spans="1:13" ht="24" x14ac:dyDescent="0.25">
      <c r="A79" s="234" t="s">
        <v>159</v>
      </c>
      <c r="B79" s="167" t="s">
        <v>1841</v>
      </c>
      <c r="C79" s="168"/>
      <c r="D79" s="279" t="s">
        <v>223</v>
      </c>
      <c r="E79" s="280">
        <v>119.44</v>
      </c>
      <c r="F79" s="281">
        <v>77427</v>
      </c>
      <c r="G79" s="173">
        <f t="shared" si="11"/>
        <v>9247880.879999999</v>
      </c>
      <c r="H79" s="281"/>
      <c r="I79" s="230"/>
      <c r="J79" s="129"/>
      <c r="K79" s="278"/>
      <c r="M79" s="285"/>
    </row>
    <row r="80" spans="1:13" ht="24" x14ac:dyDescent="0.25">
      <c r="A80" s="234" t="s">
        <v>161</v>
      </c>
      <c r="B80" s="167" t="s">
        <v>1840</v>
      </c>
      <c r="C80" s="168"/>
      <c r="D80" s="279" t="s">
        <v>840</v>
      </c>
      <c r="E80" s="280">
        <v>119.44</v>
      </c>
      <c r="F80" s="281">
        <v>51324</v>
      </c>
      <c r="G80" s="173">
        <f t="shared" si="11"/>
        <v>6130138.5599999996</v>
      </c>
      <c r="H80" s="281"/>
      <c r="I80" s="230"/>
      <c r="J80" s="129"/>
      <c r="K80" s="278"/>
      <c r="M80" s="285"/>
    </row>
    <row r="81" spans="1:16" x14ac:dyDescent="0.25">
      <c r="A81" s="229" t="s">
        <v>164</v>
      </c>
      <c r="B81" s="156" t="s">
        <v>165</v>
      </c>
      <c r="C81" s="157"/>
      <c r="D81" s="143" t="s">
        <v>196</v>
      </c>
      <c r="E81" s="172">
        <v>1263.0999999999999</v>
      </c>
      <c r="F81" s="173">
        <v>9424</v>
      </c>
      <c r="G81" s="173">
        <f t="shared" si="11"/>
        <v>11903454.399999999</v>
      </c>
      <c r="H81" s="173"/>
      <c r="I81" s="230"/>
      <c r="J81" s="129"/>
      <c r="K81" s="278"/>
      <c r="M81" s="285"/>
    </row>
    <row r="82" spans="1:16" ht="24" x14ac:dyDescent="0.25">
      <c r="A82" s="229" t="s">
        <v>166</v>
      </c>
      <c r="B82" s="156" t="s">
        <v>167</v>
      </c>
      <c r="C82" s="157"/>
      <c r="D82" s="143" t="s">
        <v>1346</v>
      </c>
      <c r="E82" s="172">
        <v>632</v>
      </c>
      <c r="F82" s="173">
        <v>6971</v>
      </c>
      <c r="G82" s="173">
        <f t="shared" si="11"/>
        <v>4405672</v>
      </c>
      <c r="H82" s="173"/>
      <c r="I82" s="230"/>
      <c r="J82" s="129"/>
      <c r="K82" s="278"/>
      <c r="M82" s="285"/>
    </row>
    <row r="83" spans="1:16" x14ac:dyDescent="0.25">
      <c r="A83" s="229" t="s">
        <v>168</v>
      </c>
      <c r="B83" s="156" t="s">
        <v>169</v>
      </c>
      <c r="C83" s="157"/>
      <c r="D83" s="143" t="s">
        <v>1346</v>
      </c>
      <c r="E83" s="141">
        <v>632</v>
      </c>
      <c r="F83" s="142">
        <v>4427</v>
      </c>
      <c r="G83" s="142">
        <f t="shared" si="11"/>
        <v>2797864</v>
      </c>
      <c r="H83" s="142"/>
      <c r="I83" s="230"/>
      <c r="J83" s="129"/>
      <c r="K83" s="278"/>
      <c r="M83" s="285"/>
    </row>
    <row r="84" spans="1:16" x14ac:dyDescent="0.25">
      <c r="A84" s="229" t="s">
        <v>170</v>
      </c>
      <c r="B84" s="156" t="s">
        <v>171</v>
      </c>
      <c r="C84" s="157"/>
      <c r="D84" s="143" t="s">
        <v>1819</v>
      </c>
      <c r="E84" s="141">
        <v>1263.0999999999999</v>
      </c>
      <c r="F84" s="142">
        <v>2679</v>
      </c>
      <c r="G84" s="142">
        <f t="shared" si="11"/>
        <v>3383844.9</v>
      </c>
      <c r="H84" s="142"/>
      <c r="I84" s="230"/>
      <c r="J84" s="129"/>
      <c r="K84" s="278"/>
      <c r="M84" s="285"/>
    </row>
    <row r="85" spans="1:16" x14ac:dyDescent="0.25">
      <c r="A85" s="229" t="s">
        <v>172</v>
      </c>
      <c r="B85" s="156" t="s">
        <v>173</v>
      </c>
      <c r="C85" s="157"/>
      <c r="D85" s="143" t="s">
        <v>223</v>
      </c>
      <c r="E85" s="141">
        <v>1657.55</v>
      </c>
      <c r="F85" s="142">
        <v>5900</v>
      </c>
      <c r="G85" s="142">
        <f t="shared" si="11"/>
        <v>9779545</v>
      </c>
      <c r="H85" s="142"/>
      <c r="I85" s="230"/>
      <c r="J85" s="129"/>
      <c r="K85" s="278"/>
      <c r="M85" s="285"/>
    </row>
    <row r="86" spans="1:16" x14ac:dyDescent="0.25">
      <c r="A86" s="232" t="s">
        <v>174</v>
      </c>
      <c r="B86" s="159" t="s">
        <v>175</v>
      </c>
      <c r="C86" s="160"/>
      <c r="D86" s="165"/>
      <c r="E86" s="166"/>
      <c r="F86" s="164"/>
      <c r="G86" s="164">
        <f>+G87+G92</f>
        <v>133599993.28999999</v>
      </c>
      <c r="H86" s="164"/>
      <c r="I86" s="233"/>
      <c r="J86" s="129"/>
      <c r="K86" s="278"/>
      <c r="M86" s="285"/>
    </row>
    <row r="87" spans="1:16" x14ac:dyDescent="0.25">
      <c r="A87" s="227" t="s">
        <v>176</v>
      </c>
      <c r="B87" s="150" t="s">
        <v>177</v>
      </c>
      <c r="C87" s="151"/>
      <c r="D87" s="152"/>
      <c r="E87" s="153"/>
      <c r="F87" s="154"/>
      <c r="G87" s="155">
        <f>SUM(G88:G91)</f>
        <v>52352782.909999996</v>
      </c>
      <c r="H87" s="154"/>
      <c r="I87" s="228"/>
      <c r="J87" s="129"/>
      <c r="K87" s="278"/>
      <c r="M87" s="285"/>
    </row>
    <row r="88" spans="1:16" ht="24" x14ac:dyDescent="0.25">
      <c r="A88" s="229" t="s">
        <v>178</v>
      </c>
      <c r="B88" s="156" t="s">
        <v>179</v>
      </c>
      <c r="C88" s="157"/>
      <c r="D88" s="171" t="s">
        <v>223</v>
      </c>
      <c r="E88" s="172">
        <v>4412.74</v>
      </c>
      <c r="F88" s="173">
        <v>8901</v>
      </c>
      <c r="G88" s="142">
        <f t="shared" ref="G88:G91" si="12">+F88*E88</f>
        <v>39277798.739999995</v>
      </c>
      <c r="H88" s="173"/>
      <c r="I88" s="230"/>
      <c r="J88" s="129"/>
      <c r="K88" s="278"/>
      <c r="M88" s="285"/>
    </row>
    <row r="89" spans="1:16" ht="24" x14ac:dyDescent="0.25">
      <c r="A89" s="229" t="s">
        <v>180</v>
      </c>
      <c r="B89" s="156" t="s">
        <v>181</v>
      </c>
      <c r="C89" s="157"/>
      <c r="D89" s="143" t="s">
        <v>196</v>
      </c>
      <c r="E89" s="141">
        <v>791.04</v>
      </c>
      <c r="F89" s="142">
        <v>6049</v>
      </c>
      <c r="G89" s="142">
        <f t="shared" si="12"/>
        <v>4785000.96</v>
      </c>
      <c r="H89" s="142"/>
      <c r="I89" s="230"/>
      <c r="J89" s="129"/>
      <c r="K89" s="278"/>
      <c r="M89" s="285"/>
    </row>
    <row r="90" spans="1:16" ht="24" x14ac:dyDescent="0.25">
      <c r="A90" s="229" t="s">
        <v>182</v>
      </c>
      <c r="B90" s="156" t="s">
        <v>183</v>
      </c>
      <c r="C90" s="157"/>
      <c r="D90" s="143" t="s">
        <v>223</v>
      </c>
      <c r="E90" s="141">
        <v>602.79</v>
      </c>
      <c r="F90" s="142">
        <v>11767</v>
      </c>
      <c r="G90" s="142">
        <f t="shared" si="12"/>
        <v>7093029.9299999997</v>
      </c>
      <c r="H90" s="142"/>
      <c r="I90" s="230"/>
      <c r="J90" s="129"/>
      <c r="K90" s="278"/>
      <c r="M90" s="285"/>
    </row>
    <row r="91" spans="1:16" ht="24" x14ac:dyDescent="0.25">
      <c r="A91" s="229" t="s">
        <v>184</v>
      </c>
      <c r="B91" s="156" t="s">
        <v>185</v>
      </c>
      <c r="C91" s="157"/>
      <c r="D91" s="143" t="s">
        <v>196</v>
      </c>
      <c r="E91" s="141">
        <v>168.68</v>
      </c>
      <c r="F91" s="142">
        <v>7096</v>
      </c>
      <c r="G91" s="142">
        <f t="shared" si="12"/>
        <v>1196953.28</v>
      </c>
      <c r="H91" s="142"/>
      <c r="I91" s="230"/>
      <c r="J91" s="129"/>
      <c r="K91" s="278"/>
      <c r="M91" s="285"/>
    </row>
    <row r="92" spans="1:16" x14ac:dyDescent="0.25">
      <c r="A92" s="227" t="s">
        <v>186</v>
      </c>
      <c r="B92" s="150" t="s">
        <v>187</v>
      </c>
      <c r="C92" s="151"/>
      <c r="D92" s="152"/>
      <c r="E92" s="153"/>
      <c r="F92" s="154"/>
      <c r="G92" s="155">
        <f>SUM(G93:G97)</f>
        <v>81247210.379999995</v>
      </c>
      <c r="H92" s="154"/>
      <c r="I92" s="228"/>
      <c r="J92" s="129"/>
      <c r="K92" s="278"/>
      <c r="M92" s="285"/>
    </row>
    <row r="93" spans="1:16" ht="24" x14ac:dyDescent="0.25">
      <c r="A93" s="229" t="s">
        <v>188</v>
      </c>
      <c r="B93" s="156" t="s">
        <v>189</v>
      </c>
      <c r="C93" s="157"/>
      <c r="D93" s="143" t="s">
        <v>223</v>
      </c>
      <c r="E93" s="172">
        <v>927.57</v>
      </c>
      <c r="F93" s="173">
        <v>22614</v>
      </c>
      <c r="G93" s="173">
        <f t="shared" ref="G93:G97" si="13">+F93*E93</f>
        <v>20976067.98</v>
      </c>
      <c r="H93" s="173"/>
      <c r="I93" s="230"/>
      <c r="J93" s="129"/>
      <c r="K93" s="278"/>
      <c r="M93" s="287"/>
      <c r="O93" s="288"/>
      <c r="P93" s="288">
        <f>+O93-H93</f>
        <v>0</v>
      </c>
    </row>
    <row r="94" spans="1:16" ht="24" x14ac:dyDescent="0.25">
      <c r="A94" s="229" t="s">
        <v>190</v>
      </c>
      <c r="B94" s="156" t="s">
        <v>191</v>
      </c>
      <c r="C94" s="157"/>
      <c r="D94" s="171" t="s">
        <v>223</v>
      </c>
      <c r="E94" s="172">
        <v>203.18</v>
      </c>
      <c r="F94" s="173">
        <v>17556</v>
      </c>
      <c r="G94" s="142">
        <f t="shared" si="13"/>
        <v>3567028.08</v>
      </c>
      <c r="H94" s="173"/>
      <c r="I94" s="230"/>
      <c r="J94" s="129"/>
      <c r="K94" s="278"/>
      <c r="M94" s="285"/>
    </row>
    <row r="95" spans="1:16" x14ac:dyDescent="0.25">
      <c r="A95" s="229" t="s">
        <v>192</v>
      </c>
      <c r="B95" s="156" t="s">
        <v>193</v>
      </c>
      <c r="C95" s="157"/>
      <c r="D95" s="143" t="s">
        <v>223</v>
      </c>
      <c r="E95" s="141">
        <v>1869.63</v>
      </c>
      <c r="F95" s="142">
        <v>13864</v>
      </c>
      <c r="G95" s="142">
        <f t="shared" si="13"/>
        <v>25920550.32</v>
      </c>
      <c r="H95" s="142"/>
      <c r="I95" s="230"/>
      <c r="J95" s="129"/>
      <c r="K95" s="278"/>
      <c r="M95" s="285"/>
    </row>
    <row r="96" spans="1:16" x14ac:dyDescent="0.25">
      <c r="A96" s="229" t="s">
        <v>194</v>
      </c>
      <c r="B96" s="156" t="s">
        <v>195</v>
      </c>
      <c r="C96" s="157"/>
      <c r="D96" s="143" t="s">
        <v>196</v>
      </c>
      <c r="E96" s="141">
        <v>591.36</v>
      </c>
      <c r="F96" s="142">
        <v>11265</v>
      </c>
      <c r="G96" s="142">
        <f t="shared" si="13"/>
        <v>6661670.4000000004</v>
      </c>
      <c r="H96" s="142"/>
      <c r="I96" s="230"/>
      <c r="J96" s="129"/>
      <c r="K96" s="278"/>
      <c r="M96" s="285"/>
    </row>
    <row r="97" spans="1:13" ht="24" x14ac:dyDescent="0.25">
      <c r="A97" s="234" t="s">
        <v>197</v>
      </c>
      <c r="B97" s="167" t="s">
        <v>198</v>
      </c>
      <c r="C97" s="168"/>
      <c r="D97" s="143" t="s">
        <v>223</v>
      </c>
      <c r="E97" s="141">
        <v>1562.4</v>
      </c>
      <c r="F97" s="142">
        <v>15439</v>
      </c>
      <c r="G97" s="142">
        <f t="shared" si="13"/>
        <v>24121893.600000001</v>
      </c>
      <c r="H97" s="142"/>
      <c r="I97" s="230"/>
      <c r="J97" s="129"/>
      <c r="K97" s="278"/>
      <c r="M97" s="285"/>
    </row>
    <row r="98" spans="1:13" x14ac:dyDescent="0.25">
      <c r="A98" s="232" t="s">
        <v>199</v>
      </c>
      <c r="B98" s="159" t="s">
        <v>200</v>
      </c>
      <c r="C98" s="160"/>
      <c r="D98" s="165"/>
      <c r="E98" s="166"/>
      <c r="F98" s="164"/>
      <c r="G98" s="164">
        <f>SUM(G99:G100)</f>
        <v>18407196.82</v>
      </c>
      <c r="H98" s="164"/>
      <c r="I98" s="233"/>
      <c r="J98" s="129"/>
      <c r="K98" s="278"/>
      <c r="M98" s="285"/>
    </row>
    <row r="99" spans="1:13" x14ac:dyDescent="0.25">
      <c r="A99" s="234" t="s">
        <v>201</v>
      </c>
      <c r="B99" s="167" t="s">
        <v>202</v>
      </c>
      <c r="C99" s="168"/>
      <c r="D99" s="171" t="s">
        <v>223</v>
      </c>
      <c r="E99" s="172">
        <v>4161.6000000000004</v>
      </c>
      <c r="F99" s="173">
        <v>3647</v>
      </c>
      <c r="G99" s="142">
        <f t="shared" ref="G99:G100" si="14">+F99*E99</f>
        <v>15177355.200000001</v>
      </c>
      <c r="H99" s="173"/>
      <c r="I99" s="230"/>
      <c r="J99" s="129"/>
      <c r="K99" s="278"/>
      <c r="M99" s="285"/>
    </row>
    <row r="100" spans="1:13" ht="36" x14ac:dyDescent="0.25">
      <c r="A100" s="229" t="s">
        <v>203</v>
      </c>
      <c r="B100" s="156" t="s">
        <v>204</v>
      </c>
      <c r="C100" s="157"/>
      <c r="D100" s="171" t="s">
        <v>223</v>
      </c>
      <c r="E100" s="172">
        <v>158.66</v>
      </c>
      <c r="F100" s="173">
        <v>20357</v>
      </c>
      <c r="G100" s="142">
        <f t="shared" si="14"/>
        <v>3229841.62</v>
      </c>
      <c r="H100" s="173"/>
      <c r="I100" s="230"/>
      <c r="J100" s="129"/>
      <c r="K100" s="278"/>
      <c r="M100" s="285"/>
    </row>
    <row r="101" spans="1:13" x14ac:dyDescent="0.25">
      <c r="A101" s="232" t="s">
        <v>205</v>
      </c>
      <c r="B101" s="159" t="s">
        <v>206</v>
      </c>
      <c r="C101" s="160"/>
      <c r="D101" s="165"/>
      <c r="E101" s="166"/>
      <c r="F101" s="164"/>
      <c r="G101" s="164">
        <f>SUM(G102:G108)</f>
        <v>165987574.33399999</v>
      </c>
      <c r="H101" s="164"/>
      <c r="I101" s="233"/>
      <c r="J101" s="129"/>
      <c r="K101" s="278"/>
      <c r="M101" s="285"/>
    </row>
    <row r="102" spans="1:13" ht="36" x14ac:dyDescent="0.25">
      <c r="A102" s="229" t="s">
        <v>207</v>
      </c>
      <c r="B102" s="156" t="s">
        <v>208</v>
      </c>
      <c r="C102" s="157"/>
      <c r="D102" s="171" t="s">
        <v>223</v>
      </c>
      <c r="E102" s="172">
        <v>203.18</v>
      </c>
      <c r="F102" s="173">
        <v>158850</v>
      </c>
      <c r="G102" s="142">
        <f t="shared" ref="G102:G108" si="15">+F102*E102</f>
        <v>32275143</v>
      </c>
      <c r="H102" s="173"/>
      <c r="I102" s="230"/>
      <c r="J102" s="129"/>
      <c r="K102" s="278"/>
      <c r="M102" s="285"/>
    </row>
    <row r="103" spans="1:13" ht="24" x14ac:dyDescent="0.25">
      <c r="A103" s="234" t="s">
        <v>209</v>
      </c>
      <c r="B103" s="167" t="s">
        <v>210</v>
      </c>
      <c r="C103" s="168"/>
      <c r="D103" s="171" t="s">
        <v>223</v>
      </c>
      <c r="E103" s="172">
        <f>+E105*0.2</f>
        <v>126.976</v>
      </c>
      <c r="F103" s="173">
        <f>+F105*1.2</f>
        <v>46734</v>
      </c>
      <c r="G103" s="142">
        <f t="shared" si="15"/>
        <v>5934096.3839999996</v>
      </c>
      <c r="H103" s="173"/>
      <c r="I103" s="230"/>
      <c r="J103" s="129"/>
      <c r="K103" s="278"/>
      <c r="M103" s="285"/>
    </row>
    <row r="104" spans="1:13" ht="36" x14ac:dyDescent="0.25">
      <c r="A104" s="234" t="s">
        <v>211</v>
      </c>
      <c r="B104" s="167" t="s">
        <v>212</v>
      </c>
      <c r="C104" s="168"/>
      <c r="D104" s="171" t="s">
        <v>223</v>
      </c>
      <c r="E104" s="172">
        <v>1167.5999999999999</v>
      </c>
      <c r="F104" s="173">
        <v>62911</v>
      </c>
      <c r="G104" s="142">
        <f t="shared" si="15"/>
        <v>73454883.599999994</v>
      </c>
      <c r="H104" s="173"/>
      <c r="I104" s="230"/>
      <c r="J104" s="129"/>
      <c r="K104" s="278"/>
      <c r="M104" s="285"/>
    </row>
    <row r="105" spans="1:13" ht="36" x14ac:dyDescent="0.25">
      <c r="A105" s="234" t="s">
        <v>213</v>
      </c>
      <c r="B105" s="167" t="s">
        <v>212</v>
      </c>
      <c r="C105" s="168"/>
      <c r="D105" s="143" t="s">
        <v>840</v>
      </c>
      <c r="E105" s="141">
        <v>634.88</v>
      </c>
      <c r="F105" s="142">
        <v>38945</v>
      </c>
      <c r="G105" s="142">
        <f t="shared" si="15"/>
        <v>24725401.600000001</v>
      </c>
      <c r="H105" s="142"/>
      <c r="I105" s="230"/>
      <c r="J105" s="129"/>
      <c r="K105" s="278"/>
      <c r="M105" s="285"/>
    </row>
    <row r="106" spans="1:13" ht="24" x14ac:dyDescent="0.25">
      <c r="A106" s="229" t="s">
        <v>214</v>
      </c>
      <c r="B106" s="156" t="s">
        <v>215</v>
      </c>
      <c r="C106" s="168"/>
      <c r="D106" s="143" t="s">
        <v>223</v>
      </c>
      <c r="E106" s="141">
        <v>282.08999999999997</v>
      </c>
      <c r="F106" s="142">
        <v>55775</v>
      </c>
      <c r="G106" s="142">
        <f t="shared" si="15"/>
        <v>15733569.749999998</v>
      </c>
      <c r="H106" s="142"/>
      <c r="I106" s="230"/>
      <c r="J106" s="129"/>
      <c r="K106" s="278"/>
      <c r="M106" s="285"/>
    </row>
    <row r="107" spans="1:13" x14ac:dyDescent="0.25">
      <c r="A107" s="234" t="s">
        <v>216</v>
      </c>
      <c r="B107" s="167" t="s">
        <v>217</v>
      </c>
      <c r="C107" s="157"/>
      <c r="D107" s="143" t="s">
        <v>1346</v>
      </c>
      <c r="E107" s="141">
        <v>50</v>
      </c>
      <c r="F107" s="142">
        <v>36800</v>
      </c>
      <c r="G107" s="142">
        <f t="shared" si="15"/>
        <v>1840000</v>
      </c>
      <c r="H107" s="142"/>
      <c r="I107" s="230"/>
      <c r="J107" s="129"/>
      <c r="K107" s="278"/>
      <c r="M107" s="285"/>
    </row>
    <row r="108" spans="1:13" ht="24" x14ac:dyDescent="0.25">
      <c r="A108" s="229" t="s">
        <v>1837</v>
      </c>
      <c r="B108" s="174" t="s">
        <v>1836</v>
      </c>
      <c r="C108" s="168"/>
      <c r="D108" s="143" t="s">
        <v>223</v>
      </c>
      <c r="E108" s="141">
        <v>393.6</v>
      </c>
      <c r="F108" s="142">
        <v>30550</v>
      </c>
      <c r="G108" s="142">
        <f t="shared" si="15"/>
        <v>12024480</v>
      </c>
      <c r="H108" s="142"/>
      <c r="I108" s="230"/>
      <c r="J108" s="129"/>
      <c r="K108" s="278"/>
      <c r="M108" s="285"/>
    </row>
    <row r="109" spans="1:13" x14ac:dyDescent="0.25">
      <c r="A109" s="232" t="s">
        <v>219</v>
      </c>
      <c r="B109" s="159" t="s">
        <v>220</v>
      </c>
      <c r="C109" s="160"/>
      <c r="D109" s="165"/>
      <c r="E109" s="166"/>
      <c r="F109" s="164"/>
      <c r="G109" s="164">
        <f>SUM(G110:G122)</f>
        <v>488988781.38</v>
      </c>
      <c r="H109" s="164"/>
      <c r="I109" s="233"/>
      <c r="J109" s="129"/>
      <c r="K109" s="278"/>
      <c r="M109" s="285"/>
    </row>
    <row r="110" spans="1:13" ht="36" x14ac:dyDescent="0.25">
      <c r="A110" s="229" t="s">
        <v>221</v>
      </c>
      <c r="B110" s="156" t="s">
        <v>222</v>
      </c>
      <c r="C110" s="157"/>
      <c r="D110" s="171" t="s">
        <v>223</v>
      </c>
      <c r="E110" s="172">
        <v>524.14</v>
      </c>
      <c r="F110" s="173">
        <v>53101</v>
      </c>
      <c r="G110" s="142">
        <f t="shared" ref="G110:G122" si="16">+F110*E110</f>
        <v>27832358.140000001</v>
      </c>
      <c r="H110" s="173"/>
      <c r="I110" s="230"/>
      <c r="J110" s="129"/>
      <c r="K110" s="278"/>
      <c r="M110" s="285"/>
    </row>
    <row r="111" spans="1:13" ht="36" x14ac:dyDescent="0.25">
      <c r="A111" s="229" t="s">
        <v>224</v>
      </c>
      <c r="B111" s="156" t="s">
        <v>225</v>
      </c>
      <c r="C111" s="157"/>
      <c r="D111" s="143" t="s">
        <v>196</v>
      </c>
      <c r="E111" s="141">
        <v>119.05</v>
      </c>
      <c r="F111" s="142">
        <v>34131</v>
      </c>
      <c r="G111" s="142">
        <f t="shared" si="16"/>
        <v>4063295.55</v>
      </c>
      <c r="H111" s="142"/>
      <c r="I111" s="230"/>
      <c r="J111" s="129"/>
      <c r="K111" s="278"/>
      <c r="M111" s="285"/>
    </row>
    <row r="112" spans="1:13" ht="36" x14ac:dyDescent="0.25">
      <c r="A112" s="229" t="s">
        <v>226</v>
      </c>
      <c r="B112" s="156" t="s">
        <v>227</v>
      </c>
      <c r="C112" s="157"/>
      <c r="D112" s="143" t="s">
        <v>196</v>
      </c>
      <c r="E112" s="141">
        <v>49.85</v>
      </c>
      <c r="F112" s="142">
        <v>487078</v>
      </c>
      <c r="G112" s="142">
        <f t="shared" si="16"/>
        <v>24280838.300000001</v>
      </c>
      <c r="H112" s="142"/>
      <c r="I112" s="230"/>
      <c r="J112" s="129"/>
      <c r="K112" s="278"/>
      <c r="M112" s="285"/>
    </row>
    <row r="113" spans="1:13" x14ac:dyDescent="0.25">
      <c r="A113" s="229" t="s">
        <v>228</v>
      </c>
      <c r="B113" s="156" t="s">
        <v>229</v>
      </c>
      <c r="C113" s="157"/>
      <c r="D113" s="171" t="s">
        <v>840</v>
      </c>
      <c r="E113" s="282">
        <v>1.45</v>
      </c>
      <c r="F113" s="142">
        <v>280000</v>
      </c>
      <c r="G113" s="142">
        <f t="shared" si="16"/>
        <v>406000</v>
      </c>
      <c r="H113" s="142"/>
      <c r="I113" s="230"/>
      <c r="J113" s="129"/>
      <c r="K113" s="278"/>
      <c r="M113" s="285"/>
    </row>
    <row r="114" spans="1:13" ht="48" x14ac:dyDescent="0.25">
      <c r="A114" s="229" t="s">
        <v>230</v>
      </c>
      <c r="B114" s="156" t="s">
        <v>231</v>
      </c>
      <c r="C114" s="157"/>
      <c r="D114" s="143" t="s">
        <v>840</v>
      </c>
      <c r="E114" s="141">
        <v>4.78</v>
      </c>
      <c r="F114" s="142">
        <v>358388</v>
      </c>
      <c r="G114" s="142">
        <f t="shared" si="16"/>
        <v>1713094.6400000001</v>
      </c>
      <c r="H114" s="142"/>
      <c r="I114" s="230"/>
      <c r="J114" s="129"/>
      <c r="K114" s="278"/>
      <c r="M114" s="285"/>
    </row>
    <row r="115" spans="1:13" ht="60" x14ac:dyDescent="0.25">
      <c r="A115" s="229" t="s">
        <v>232</v>
      </c>
      <c r="B115" s="156" t="s">
        <v>233</v>
      </c>
      <c r="C115" s="157"/>
      <c r="D115" s="143" t="s">
        <v>223</v>
      </c>
      <c r="E115" s="141">
        <v>622.07000000000005</v>
      </c>
      <c r="F115" s="142">
        <v>537625</v>
      </c>
      <c r="G115" s="142">
        <f t="shared" si="16"/>
        <v>334440383.75</v>
      </c>
      <c r="H115" s="142"/>
      <c r="I115" s="230"/>
      <c r="J115" s="129"/>
      <c r="K115" s="278"/>
      <c r="M115" s="285"/>
    </row>
    <row r="116" spans="1:13" ht="36" x14ac:dyDescent="0.25">
      <c r="A116" s="229" t="s">
        <v>234</v>
      </c>
      <c r="B116" s="156" t="s">
        <v>235</v>
      </c>
      <c r="C116" s="157"/>
      <c r="D116" s="143" t="s">
        <v>223</v>
      </c>
      <c r="E116" s="141">
        <v>87.84</v>
      </c>
      <c r="F116" s="142">
        <v>89700</v>
      </c>
      <c r="G116" s="142">
        <f t="shared" si="16"/>
        <v>7879248</v>
      </c>
      <c r="H116" s="142"/>
      <c r="I116" s="230"/>
      <c r="J116" s="129"/>
      <c r="K116" s="278"/>
      <c r="M116" s="285"/>
    </row>
    <row r="117" spans="1:13" ht="24" x14ac:dyDescent="0.25">
      <c r="A117" s="229" t="s">
        <v>236</v>
      </c>
      <c r="B117" s="156" t="s">
        <v>237</v>
      </c>
      <c r="C117" s="157"/>
      <c r="D117" s="143" t="s">
        <v>223</v>
      </c>
      <c r="E117" s="141">
        <v>75.599999999999994</v>
      </c>
      <c r="F117" s="142">
        <v>19500</v>
      </c>
      <c r="G117" s="142">
        <f t="shared" si="16"/>
        <v>1474200</v>
      </c>
      <c r="H117" s="142"/>
      <c r="I117" s="230"/>
      <c r="J117" s="129"/>
      <c r="K117" s="278"/>
      <c r="M117" s="285"/>
    </row>
    <row r="118" spans="1:13" ht="24" x14ac:dyDescent="0.25">
      <c r="A118" s="229" t="s">
        <v>238</v>
      </c>
      <c r="B118" s="156" t="s">
        <v>239</v>
      </c>
      <c r="C118" s="157"/>
      <c r="D118" s="143" t="s">
        <v>223</v>
      </c>
      <c r="E118" s="141">
        <v>29.23</v>
      </c>
      <c r="F118" s="142">
        <v>45500</v>
      </c>
      <c r="G118" s="142">
        <f t="shared" si="16"/>
        <v>1329965</v>
      </c>
      <c r="H118" s="142"/>
      <c r="I118" s="230"/>
      <c r="J118" s="129"/>
      <c r="K118" s="278"/>
      <c r="M118" s="285"/>
    </row>
    <row r="119" spans="1:13" ht="60" x14ac:dyDescent="0.25">
      <c r="A119" s="229" t="s">
        <v>240</v>
      </c>
      <c r="B119" s="156" t="s">
        <v>241</v>
      </c>
      <c r="C119" s="157"/>
      <c r="D119" s="143" t="s">
        <v>1346</v>
      </c>
      <c r="E119" s="141">
        <v>1</v>
      </c>
      <c r="F119" s="142">
        <v>353894</v>
      </c>
      <c r="G119" s="142">
        <f t="shared" si="16"/>
        <v>353894</v>
      </c>
      <c r="H119" s="142"/>
      <c r="I119" s="230"/>
      <c r="J119" s="129"/>
      <c r="K119" s="278"/>
      <c r="M119" s="285"/>
    </row>
    <row r="120" spans="1:13" ht="48" x14ac:dyDescent="0.25">
      <c r="A120" s="229" t="s">
        <v>242</v>
      </c>
      <c r="B120" s="156" t="s">
        <v>243</v>
      </c>
      <c r="C120" s="157"/>
      <c r="D120" s="143" t="s">
        <v>223</v>
      </c>
      <c r="E120" s="141">
        <v>532.46</v>
      </c>
      <c r="F120" s="142">
        <v>117000</v>
      </c>
      <c r="G120" s="142">
        <f t="shared" si="16"/>
        <v>62297820.000000007</v>
      </c>
      <c r="H120" s="142"/>
      <c r="I120" s="230"/>
      <c r="J120" s="129"/>
      <c r="K120" s="278"/>
      <c r="M120" s="285"/>
    </row>
    <row r="121" spans="1:13" ht="24" x14ac:dyDescent="0.25">
      <c r="A121" s="229" t="s">
        <v>244</v>
      </c>
      <c r="B121" s="156" t="s">
        <v>245</v>
      </c>
      <c r="C121" s="157"/>
      <c r="D121" s="143" t="s">
        <v>223</v>
      </c>
      <c r="E121" s="141">
        <v>574.04</v>
      </c>
      <c r="F121" s="142">
        <v>9600</v>
      </c>
      <c r="G121" s="142">
        <f t="shared" si="16"/>
        <v>5510784</v>
      </c>
      <c r="H121" s="142"/>
      <c r="I121" s="230"/>
      <c r="J121" s="129"/>
      <c r="K121" s="278"/>
      <c r="M121" s="285"/>
    </row>
    <row r="122" spans="1:13" ht="48" x14ac:dyDescent="0.25">
      <c r="A122" s="229" t="s">
        <v>246</v>
      </c>
      <c r="B122" s="156" t="s">
        <v>247</v>
      </c>
      <c r="C122" s="157"/>
      <c r="D122" s="143" t="s">
        <v>223</v>
      </c>
      <c r="E122" s="141">
        <v>107.45</v>
      </c>
      <c r="F122" s="142">
        <v>162000</v>
      </c>
      <c r="G122" s="142">
        <f t="shared" si="16"/>
        <v>17406900</v>
      </c>
      <c r="H122" s="142"/>
      <c r="I122" s="230"/>
      <c r="J122" s="129"/>
      <c r="K122" s="278"/>
      <c r="M122" s="285"/>
    </row>
    <row r="123" spans="1:13" x14ac:dyDescent="0.25">
      <c r="A123" s="232" t="s">
        <v>248</v>
      </c>
      <c r="B123" s="159" t="s">
        <v>249</v>
      </c>
      <c r="C123" s="160"/>
      <c r="D123" s="165"/>
      <c r="E123" s="166"/>
      <c r="F123" s="164"/>
      <c r="G123" s="164">
        <f>SUM(G124:G140)</f>
        <v>833022692.91000009</v>
      </c>
      <c r="H123" s="164"/>
      <c r="I123" s="233"/>
      <c r="J123" s="129"/>
      <c r="K123" s="278"/>
      <c r="M123" s="285"/>
    </row>
    <row r="124" spans="1:13" ht="24" x14ac:dyDescent="0.25">
      <c r="A124" s="229" t="s">
        <v>250</v>
      </c>
      <c r="B124" s="156" t="s">
        <v>251</v>
      </c>
      <c r="C124" s="157"/>
      <c r="D124" s="143" t="s">
        <v>223</v>
      </c>
      <c r="E124" s="141">
        <v>1350.93</v>
      </c>
      <c r="F124" s="142">
        <v>147200</v>
      </c>
      <c r="G124" s="142">
        <f t="shared" ref="G124:G140" si="17">+F124*E124</f>
        <v>198856896</v>
      </c>
      <c r="H124" s="142"/>
      <c r="I124" s="230"/>
      <c r="J124" s="129"/>
      <c r="K124" s="278"/>
      <c r="M124" s="285"/>
    </row>
    <row r="125" spans="1:13" x14ac:dyDescent="0.25">
      <c r="A125" s="234" t="s">
        <v>252</v>
      </c>
      <c r="B125" s="167" t="s">
        <v>253</v>
      </c>
      <c r="C125" s="168"/>
      <c r="D125" s="171" t="s">
        <v>223</v>
      </c>
      <c r="E125" s="172">
        <v>1411.94</v>
      </c>
      <c r="F125" s="173">
        <v>40176</v>
      </c>
      <c r="G125" s="142">
        <f t="shared" si="17"/>
        <v>56726101.440000005</v>
      </c>
      <c r="H125" s="173"/>
      <c r="I125" s="230"/>
      <c r="J125" s="129"/>
      <c r="K125" s="278"/>
      <c r="M125" s="285"/>
    </row>
    <row r="126" spans="1:13" ht="24" x14ac:dyDescent="0.25">
      <c r="A126" s="229" t="s">
        <v>254</v>
      </c>
      <c r="B126" s="156" t="s">
        <v>1842</v>
      </c>
      <c r="C126" s="157"/>
      <c r="D126" s="143" t="s">
        <v>223</v>
      </c>
      <c r="E126" s="141">
        <v>203.18</v>
      </c>
      <c r="F126" s="142">
        <v>78750</v>
      </c>
      <c r="G126" s="142">
        <f t="shared" si="17"/>
        <v>16000425</v>
      </c>
      <c r="H126" s="142"/>
      <c r="I126" s="230"/>
      <c r="J126" s="129"/>
      <c r="K126" s="278"/>
      <c r="M126" s="285"/>
    </row>
    <row r="127" spans="1:13" ht="48" x14ac:dyDescent="0.25">
      <c r="A127" s="229" t="s">
        <v>256</v>
      </c>
      <c r="B127" s="156" t="s">
        <v>257</v>
      </c>
      <c r="C127" s="157"/>
      <c r="D127" s="143" t="s">
        <v>223</v>
      </c>
      <c r="E127" s="141">
        <v>339.26</v>
      </c>
      <c r="F127" s="142">
        <v>248170</v>
      </c>
      <c r="G127" s="142">
        <f t="shared" si="17"/>
        <v>84194154.200000003</v>
      </c>
      <c r="H127" s="142"/>
      <c r="I127" s="230"/>
      <c r="J127" s="129"/>
      <c r="K127" s="278"/>
      <c r="M127" s="285"/>
    </row>
    <row r="128" spans="1:13" ht="36" x14ac:dyDescent="0.25">
      <c r="A128" s="229" t="s">
        <v>258</v>
      </c>
      <c r="B128" s="156" t="s">
        <v>259</v>
      </c>
      <c r="C128" s="157"/>
      <c r="D128" s="143" t="s">
        <v>1821</v>
      </c>
      <c r="E128" s="141">
        <v>76.760000000000005</v>
      </c>
      <c r="F128" s="142">
        <v>109250</v>
      </c>
      <c r="G128" s="142">
        <f t="shared" si="17"/>
        <v>8386030.0000000009</v>
      </c>
      <c r="H128" s="142"/>
      <c r="I128" s="230"/>
      <c r="J128" s="129"/>
      <c r="K128" s="278"/>
      <c r="M128" s="285"/>
    </row>
    <row r="129" spans="1:13" ht="36" x14ac:dyDescent="0.25">
      <c r="A129" s="229" t="s">
        <v>260</v>
      </c>
      <c r="B129" s="156" t="s">
        <v>261</v>
      </c>
      <c r="C129" s="157"/>
      <c r="D129" s="143" t="s">
        <v>1821</v>
      </c>
      <c r="E129" s="141">
        <v>756.63</v>
      </c>
      <c r="F129" s="142">
        <v>414000</v>
      </c>
      <c r="G129" s="142">
        <f t="shared" si="17"/>
        <v>313244820</v>
      </c>
      <c r="H129" s="142"/>
      <c r="I129" s="230"/>
      <c r="J129" s="129"/>
      <c r="K129" s="278"/>
      <c r="M129" s="285"/>
    </row>
    <row r="130" spans="1:13" ht="24" x14ac:dyDescent="0.25">
      <c r="A130" s="234" t="s">
        <v>262</v>
      </c>
      <c r="B130" s="167" t="s">
        <v>263</v>
      </c>
      <c r="C130" s="168"/>
      <c r="D130" s="143" t="s">
        <v>223</v>
      </c>
      <c r="E130" s="141">
        <v>2854.44</v>
      </c>
      <c r="F130" s="142">
        <v>27846</v>
      </c>
      <c r="G130" s="142">
        <f t="shared" si="17"/>
        <v>79484736.239999995</v>
      </c>
      <c r="H130" s="142"/>
      <c r="I130" s="230"/>
      <c r="J130" s="129"/>
      <c r="K130" s="278"/>
      <c r="M130" s="285"/>
    </row>
    <row r="131" spans="1:13" ht="24" x14ac:dyDescent="0.25">
      <c r="A131" s="234" t="s">
        <v>264</v>
      </c>
      <c r="B131" s="167" t="s">
        <v>265</v>
      </c>
      <c r="C131" s="168"/>
      <c r="D131" s="143" t="s">
        <v>196</v>
      </c>
      <c r="E131" s="141">
        <v>591.36</v>
      </c>
      <c r="F131" s="142">
        <v>21925</v>
      </c>
      <c r="G131" s="142">
        <f t="shared" si="17"/>
        <v>12965568</v>
      </c>
      <c r="H131" s="142"/>
      <c r="I131" s="230"/>
      <c r="J131" s="129"/>
      <c r="K131" s="278"/>
      <c r="M131" s="285"/>
    </row>
    <row r="132" spans="1:13" x14ac:dyDescent="0.25">
      <c r="A132" s="234" t="s">
        <v>266</v>
      </c>
      <c r="B132" s="167" t="s">
        <v>267</v>
      </c>
      <c r="C132" s="168"/>
      <c r="D132" s="171" t="s">
        <v>196</v>
      </c>
      <c r="E132" s="282">
        <v>78.48</v>
      </c>
      <c r="F132" s="142">
        <v>3800</v>
      </c>
      <c r="G132" s="142">
        <f t="shared" si="17"/>
        <v>298224</v>
      </c>
      <c r="H132" s="142"/>
      <c r="I132" s="230"/>
      <c r="J132" s="129"/>
      <c r="K132" s="278"/>
      <c r="M132" s="285"/>
    </row>
    <row r="133" spans="1:13" x14ac:dyDescent="0.25">
      <c r="A133" s="234" t="s">
        <v>268</v>
      </c>
      <c r="B133" s="167" t="s">
        <v>269</v>
      </c>
      <c r="C133" s="168"/>
      <c r="D133" s="171" t="s">
        <v>196</v>
      </c>
      <c r="E133" s="282">
        <f>+E132</f>
        <v>78.48</v>
      </c>
      <c r="F133" s="142">
        <v>4800</v>
      </c>
      <c r="G133" s="142">
        <f t="shared" si="17"/>
        <v>376704</v>
      </c>
      <c r="H133" s="142"/>
      <c r="I133" s="230"/>
      <c r="J133" s="129"/>
      <c r="K133" s="278"/>
      <c r="M133" s="285"/>
    </row>
    <row r="134" spans="1:13" ht="24" x14ac:dyDescent="0.25">
      <c r="A134" s="229" t="s">
        <v>270</v>
      </c>
      <c r="B134" s="156" t="s">
        <v>271</v>
      </c>
      <c r="C134" s="157"/>
      <c r="D134" s="171" t="s">
        <v>223</v>
      </c>
      <c r="E134" s="172">
        <v>211.47</v>
      </c>
      <c r="F134" s="142">
        <v>89700</v>
      </c>
      <c r="G134" s="142">
        <f t="shared" si="17"/>
        <v>18968859</v>
      </c>
      <c r="H134" s="142"/>
      <c r="I134" s="230"/>
      <c r="J134" s="129"/>
      <c r="K134" s="278"/>
      <c r="M134" s="285"/>
    </row>
    <row r="135" spans="1:13" ht="24" x14ac:dyDescent="0.25">
      <c r="A135" s="229" t="s">
        <v>272</v>
      </c>
      <c r="B135" s="156" t="s">
        <v>273</v>
      </c>
      <c r="C135" s="157"/>
      <c r="D135" s="171" t="s">
        <v>223</v>
      </c>
      <c r="E135" s="282">
        <v>177.86</v>
      </c>
      <c r="F135" s="142">
        <v>45000</v>
      </c>
      <c r="G135" s="142">
        <f t="shared" si="17"/>
        <v>8003700.0000000009</v>
      </c>
      <c r="H135" s="142"/>
      <c r="I135" s="230"/>
      <c r="J135" s="129"/>
      <c r="K135" s="278"/>
      <c r="M135" s="285"/>
    </row>
    <row r="136" spans="1:13" ht="24" x14ac:dyDescent="0.25">
      <c r="A136" s="234" t="s">
        <v>274</v>
      </c>
      <c r="B136" s="167" t="s">
        <v>275</v>
      </c>
      <c r="C136" s="168"/>
      <c r="D136" s="143" t="s">
        <v>196</v>
      </c>
      <c r="E136" s="141">
        <v>78.48</v>
      </c>
      <c r="F136" s="142">
        <v>14802</v>
      </c>
      <c r="G136" s="142">
        <f t="shared" si="17"/>
        <v>1161660.96</v>
      </c>
      <c r="H136" s="142"/>
      <c r="I136" s="230"/>
      <c r="J136" s="129"/>
      <c r="K136" s="278"/>
      <c r="M136" s="285"/>
    </row>
    <row r="137" spans="1:13" x14ac:dyDescent="0.25">
      <c r="A137" s="229" t="s">
        <v>276</v>
      </c>
      <c r="B137" s="156" t="s">
        <v>277</v>
      </c>
      <c r="C137" s="157"/>
      <c r="D137" s="143" t="s">
        <v>223</v>
      </c>
      <c r="E137" s="141">
        <v>118.44</v>
      </c>
      <c r="F137" s="142">
        <v>35861</v>
      </c>
      <c r="G137" s="142">
        <f t="shared" si="17"/>
        <v>4247376.84</v>
      </c>
      <c r="H137" s="142"/>
      <c r="I137" s="230"/>
      <c r="J137" s="129"/>
      <c r="K137" s="278"/>
      <c r="M137" s="285"/>
    </row>
    <row r="138" spans="1:13" x14ac:dyDescent="0.25">
      <c r="A138" s="229" t="s">
        <v>278</v>
      </c>
      <c r="B138" s="156" t="s">
        <v>279</v>
      </c>
      <c r="C138" s="157"/>
      <c r="D138" s="143" t="s">
        <v>196</v>
      </c>
      <c r="E138" s="141">
        <v>1080.1400000000001</v>
      </c>
      <c r="F138" s="142">
        <v>22080</v>
      </c>
      <c r="G138" s="142">
        <f t="shared" si="17"/>
        <v>23849491.200000003</v>
      </c>
      <c r="H138" s="142"/>
      <c r="I138" s="230"/>
      <c r="J138" s="129"/>
      <c r="K138" s="278"/>
      <c r="M138" s="285"/>
    </row>
    <row r="139" spans="1:13" x14ac:dyDescent="0.25">
      <c r="A139" s="229" t="s">
        <v>280</v>
      </c>
      <c r="B139" s="156" t="s">
        <v>1843</v>
      </c>
      <c r="C139" s="157"/>
      <c r="D139" s="143" t="s">
        <v>196</v>
      </c>
      <c r="E139" s="141">
        <v>253.47</v>
      </c>
      <c r="F139" s="142">
        <v>14099</v>
      </c>
      <c r="G139" s="142">
        <f t="shared" si="17"/>
        <v>3573673.53</v>
      </c>
      <c r="H139" s="142"/>
      <c r="I139" s="230"/>
      <c r="J139" s="129"/>
      <c r="K139" s="278"/>
      <c r="M139" s="285"/>
    </row>
    <row r="140" spans="1:13" x14ac:dyDescent="0.25">
      <c r="A140" s="229" t="s">
        <v>282</v>
      </c>
      <c r="B140" s="156" t="s">
        <v>283</v>
      </c>
      <c r="C140" s="157"/>
      <c r="D140" s="143" t="s">
        <v>196</v>
      </c>
      <c r="E140" s="141">
        <v>199.5</v>
      </c>
      <c r="F140" s="142">
        <v>13455</v>
      </c>
      <c r="G140" s="142">
        <f t="shared" si="17"/>
        <v>2684272.5</v>
      </c>
      <c r="H140" s="142"/>
      <c r="I140" s="230"/>
      <c r="J140" s="129"/>
      <c r="K140" s="278"/>
      <c r="M140" s="285"/>
    </row>
    <row r="141" spans="1:13" x14ac:dyDescent="0.25">
      <c r="A141" s="232" t="s">
        <v>284</v>
      </c>
      <c r="B141" s="159" t="s">
        <v>285</v>
      </c>
      <c r="C141" s="160"/>
      <c r="D141" s="165"/>
      <c r="E141" s="166"/>
      <c r="F141" s="164"/>
      <c r="G141" s="164">
        <f>SUM(G142:G146)</f>
        <v>17152548</v>
      </c>
      <c r="H141" s="164"/>
      <c r="I141" s="233"/>
      <c r="J141" s="129"/>
      <c r="K141" s="278"/>
      <c r="M141" s="285"/>
    </row>
    <row r="142" spans="1:13" ht="60" x14ac:dyDescent="0.25">
      <c r="A142" s="229" t="s">
        <v>286</v>
      </c>
      <c r="B142" s="156" t="s">
        <v>287</v>
      </c>
      <c r="C142" s="157"/>
      <c r="D142" s="143" t="s">
        <v>1346</v>
      </c>
      <c r="E142" s="141">
        <v>4</v>
      </c>
      <c r="F142" s="142">
        <v>1140984</v>
      </c>
      <c r="G142" s="142">
        <f t="shared" ref="G142:G146" si="18">+F142*E142</f>
        <v>4563936</v>
      </c>
      <c r="H142" s="142"/>
      <c r="I142" s="230"/>
      <c r="J142" s="129"/>
      <c r="K142" s="278"/>
      <c r="M142" s="285"/>
    </row>
    <row r="143" spans="1:13" ht="48" x14ac:dyDescent="0.25">
      <c r="A143" s="229" t="s">
        <v>288</v>
      </c>
      <c r="B143" s="156" t="s">
        <v>289</v>
      </c>
      <c r="C143" s="157"/>
      <c r="D143" s="143" t="s">
        <v>1346</v>
      </c>
      <c r="E143" s="141">
        <v>7</v>
      </c>
      <c r="F143" s="142">
        <v>665574</v>
      </c>
      <c r="G143" s="142">
        <f t="shared" si="18"/>
        <v>4659018</v>
      </c>
      <c r="H143" s="142"/>
      <c r="I143" s="230"/>
      <c r="J143" s="129"/>
      <c r="K143" s="278"/>
      <c r="M143" s="285"/>
    </row>
    <row r="144" spans="1:13" ht="24" x14ac:dyDescent="0.25">
      <c r="A144" s="229" t="s">
        <v>290</v>
      </c>
      <c r="B144" s="156" t="s">
        <v>291</v>
      </c>
      <c r="C144" s="157"/>
      <c r="D144" s="143" t="s">
        <v>1346</v>
      </c>
      <c r="E144" s="141">
        <v>6</v>
      </c>
      <c r="F144" s="142">
        <v>1140984</v>
      </c>
      <c r="G144" s="142">
        <f t="shared" si="18"/>
        <v>6845904</v>
      </c>
      <c r="H144" s="142"/>
      <c r="I144" s="230"/>
      <c r="J144" s="129"/>
      <c r="K144" s="278"/>
      <c r="M144" s="285"/>
    </row>
    <row r="145" spans="1:19" ht="48" x14ac:dyDescent="0.25">
      <c r="A145" s="229" t="s">
        <v>292</v>
      </c>
      <c r="B145" s="156" t="s">
        <v>293</v>
      </c>
      <c r="C145" s="157"/>
      <c r="D145" s="143" t="s">
        <v>1346</v>
      </c>
      <c r="E145" s="141">
        <v>6</v>
      </c>
      <c r="F145" s="142">
        <v>103615</v>
      </c>
      <c r="G145" s="142">
        <f t="shared" si="18"/>
        <v>621690</v>
      </c>
      <c r="H145" s="142"/>
      <c r="I145" s="230"/>
      <c r="J145" s="129"/>
      <c r="K145" s="278"/>
      <c r="M145" s="285"/>
    </row>
    <row r="146" spans="1:19" ht="24" x14ac:dyDescent="0.25">
      <c r="A146" s="229" t="s">
        <v>294</v>
      </c>
      <c r="B146" s="156" t="s">
        <v>295</v>
      </c>
      <c r="C146" s="157"/>
      <c r="D146" s="143" t="s">
        <v>1820</v>
      </c>
      <c r="E146" s="141">
        <v>4</v>
      </c>
      <c r="F146" s="142">
        <v>115500</v>
      </c>
      <c r="G146" s="142">
        <f t="shared" si="18"/>
        <v>462000</v>
      </c>
      <c r="H146" s="142"/>
      <c r="I146" s="230"/>
      <c r="J146" s="129"/>
      <c r="K146" s="278"/>
      <c r="M146" s="285"/>
    </row>
    <row r="147" spans="1:19" x14ac:dyDescent="0.25">
      <c r="A147" s="232" t="s">
        <v>296</v>
      </c>
      <c r="B147" s="159" t="s">
        <v>297</v>
      </c>
      <c r="C147" s="160"/>
      <c r="D147" s="165"/>
      <c r="E147" s="166"/>
      <c r="F147" s="164"/>
      <c r="G147" s="164">
        <f>SUM(G148:G155)</f>
        <v>165725987.74000001</v>
      </c>
      <c r="H147" s="164"/>
      <c r="I147" s="233"/>
      <c r="J147" s="129"/>
      <c r="K147" s="278"/>
      <c r="M147" s="287"/>
    </row>
    <row r="148" spans="1:19" ht="60" x14ac:dyDescent="0.25">
      <c r="A148" s="229" t="s">
        <v>298</v>
      </c>
      <c r="B148" s="156" t="s">
        <v>299</v>
      </c>
      <c r="C148" s="157"/>
      <c r="D148" s="143" t="s">
        <v>1821</v>
      </c>
      <c r="E148" s="141">
        <v>119.8</v>
      </c>
      <c r="F148" s="142">
        <v>548550</v>
      </c>
      <c r="G148" s="142">
        <f t="shared" ref="G148:G155" si="19">+F148*E148</f>
        <v>65716290</v>
      </c>
      <c r="H148" s="142"/>
      <c r="I148" s="230"/>
      <c r="J148" s="129"/>
      <c r="K148" s="278"/>
      <c r="M148" s="285"/>
    </row>
    <row r="149" spans="1:19" x14ac:dyDescent="0.25">
      <c r="A149" s="229" t="s">
        <v>300</v>
      </c>
      <c r="B149" s="156" t="s">
        <v>301</v>
      </c>
      <c r="C149" s="157"/>
      <c r="D149" s="143" t="s">
        <v>1821</v>
      </c>
      <c r="E149" s="141">
        <v>10.58</v>
      </c>
      <c r="F149" s="142">
        <v>463220</v>
      </c>
      <c r="G149" s="142">
        <f t="shared" si="19"/>
        <v>4900867.5999999996</v>
      </c>
      <c r="H149" s="142"/>
      <c r="I149" s="230"/>
      <c r="J149" s="129"/>
      <c r="K149" s="278"/>
      <c r="M149" s="285"/>
    </row>
    <row r="150" spans="1:19" x14ac:dyDescent="0.25">
      <c r="A150" s="229" t="s">
        <v>302</v>
      </c>
      <c r="B150" s="156" t="s">
        <v>303</v>
      </c>
      <c r="C150" s="157"/>
      <c r="D150" s="143" t="s">
        <v>1821</v>
      </c>
      <c r="E150" s="141">
        <v>2.63</v>
      </c>
      <c r="F150" s="142">
        <v>524170</v>
      </c>
      <c r="G150" s="142">
        <f t="shared" si="19"/>
        <v>1378567.0999999999</v>
      </c>
      <c r="H150" s="142"/>
      <c r="I150" s="230"/>
      <c r="J150" s="129"/>
      <c r="K150" s="278"/>
      <c r="M150" s="285"/>
    </row>
    <row r="151" spans="1:19" x14ac:dyDescent="0.25">
      <c r="A151" s="229" t="s">
        <v>304</v>
      </c>
      <c r="B151" s="156" t="s">
        <v>305</v>
      </c>
      <c r="C151" s="157"/>
      <c r="D151" s="143" t="s">
        <v>1346</v>
      </c>
      <c r="E151" s="141">
        <v>7</v>
      </c>
      <c r="F151" s="142">
        <v>345000</v>
      </c>
      <c r="G151" s="142">
        <f t="shared" si="19"/>
        <v>2415000</v>
      </c>
      <c r="H151" s="173"/>
      <c r="I151" s="230"/>
      <c r="J151" s="129"/>
      <c r="K151" s="278"/>
      <c r="M151" s="285"/>
    </row>
    <row r="152" spans="1:19" ht="36" x14ac:dyDescent="0.25">
      <c r="A152" s="229" t="s">
        <v>306</v>
      </c>
      <c r="B152" s="156" t="s">
        <v>307</v>
      </c>
      <c r="C152" s="157"/>
      <c r="D152" s="143" t="s">
        <v>196</v>
      </c>
      <c r="E152" s="141">
        <v>399.11</v>
      </c>
      <c r="F152" s="142">
        <v>152640</v>
      </c>
      <c r="G152" s="142">
        <f t="shared" si="19"/>
        <v>60920150.399999999</v>
      </c>
      <c r="H152" s="173"/>
      <c r="I152" s="230"/>
      <c r="J152" s="129"/>
      <c r="K152" s="278"/>
      <c r="M152" s="285"/>
    </row>
    <row r="153" spans="1:19" ht="36" x14ac:dyDescent="0.25">
      <c r="A153" s="229" t="s">
        <v>308</v>
      </c>
      <c r="B153" s="156" t="s">
        <v>309</v>
      </c>
      <c r="C153" s="157"/>
      <c r="D153" s="143" t="s">
        <v>1346</v>
      </c>
      <c r="E153" s="141">
        <v>38</v>
      </c>
      <c r="F153" s="142">
        <v>463220</v>
      </c>
      <c r="G153" s="142">
        <f t="shared" si="19"/>
        <v>17602360</v>
      </c>
      <c r="H153" s="173"/>
      <c r="I153" s="230"/>
      <c r="J153" s="129"/>
      <c r="K153" s="278"/>
      <c r="M153" s="287"/>
      <c r="P153" s="288">
        <v>499398</v>
      </c>
      <c r="Q153" s="292">
        <f>+P153-H153</f>
        <v>499398</v>
      </c>
      <c r="R153" s="288">
        <f>356500*1.16</f>
        <v>413540</v>
      </c>
      <c r="S153" s="292">
        <f>+P153-R153</f>
        <v>85858</v>
      </c>
    </row>
    <row r="154" spans="1:19" ht="24" x14ac:dyDescent="0.25">
      <c r="A154" s="229" t="s">
        <v>310</v>
      </c>
      <c r="B154" s="156" t="s">
        <v>311</v>
      </c>
      <c r="C154" s="157"/>
      <c r="D154" s="143" t="s">
        <v>196</v>
      </c>
      <c r="E154" s="141">
        <v>82.64</v>
      </c>
      <c r="F154" s="142">
        <v>137376</v>
      </c>
      <c r="G154" s="142">
        <f t="shared" si="19"/>
        <v>11352752.640000001</v>
      </c>
      <c r="H154" s="173"/>
      <c r="I154" s="230"/>
      <c r="J154" s="129"/>
      <c r="K154" s="278"/>
      <c r="M154" s="285"/>
    </row>
    <row r="155" spans="1:19" ht="36" x14ac:dyDescent="0.25">
      <c r="A155" s="234" t="s">
        <v>312</v>
      </c>
      <c r="B155" s="167" t="s">
        <v>313</v>
      </c>
      <c r="C155" s="168"/>
      <c r="D155" s="171" t="s">
        <v>1346</v>
      </c>
      <c r="E155" s="172">
        <v>6</v>
      </c>
      <c r="F155" s="142">
        <v>240000</v>
      </c>
      <c r="G155" s="142">
        <f t="shared" si="19"/>
        <v>1440000</v>
      </c>
      <c r="H155" s="142"/>
      <c r="I155" s="230"/>
      <c r="J155" s="129"/>
      <c r="K155" s="278"/>
      <c r="M155" s="285"/>
    </row>
    <row r="156" spans="1:19" x14ac:dyDescent="0.25">
      <c r="A156" s="232" t="s">
        <v>314</v>
      </c>
      <c r="B156" s="159" t="s">
        <v>315</v>
      </c>
      <c r="C156" s="160"/>
      <c r="D156" s="161"/>
      <c r="E156" s="162"/>
      <c r="F156" s="163"/>
      <c r="G156" s="164">
        <f>+G157+G169+G176+G178+G209</f>
        <v>195124435</v>
      </c>
      <c r="H156" s="163"/>
      <c r="I156" s="233"/>
      <c r="J156" s="129"/>
      <c r="K156" s="278"/>
      <c r="M156" s="285"/>
    </row>
    <row r="157" spans="1:19" ht="36" x14ac:dyDescent="0.25">
      <c r="A157" s="227" t="s">
        <v>316</v>
      </c>
      <c r="B157" s="150" t="s">
        <v>317</v>
      </c>
      <c r="C157" s="151"/>
      <c r="D157" s="152"/>
      <c r="E157" s="153"/>
      <c r="F157" s="154"/>
      <c r="G157" s="155">
        <f>SUM(G158:G168)</f>
        <v>49924875</v>
      </c>
      <c r="H157" s="154"/>
      <c r="I157" s="228"/>
      <c r="J157" s="129"/>
      <c r="K157" s="278"/>
      <c r="M157" s="285"/>
    </row>
    <row r="158" spans="1:19" ht="24" x14ac:dyDescent="0.25">
      <c r="A158" s="229" t="s">
        <v>318</v>
      </c>
      <c r="B158" s="156" t="s">
        <v>319</v>
      </c>
      <c r="C158" s="157"/>
      <c r="D158" s="143" t="s">
        <v>1346</v>
      </c>
      <c r="E158" s="141">
        <v>9</v>
      </c>
      <c r="F158" s="142">
        <v>366795</v>
      </c>
      <c r="G158" s="142">
        <f t="shared" ref="G158:G168" si="20">+F158*E158</f>
        <v>3301155</v>
      </c>
      <c r="H158" s="142"/>
      <c r="I158" s="230"/>
      <c r="J158" s="129"/>
      <c r="K158" s="278"/>
      <c r="M158" s="285"/>
    </row>
    <row r="159" spans="1:19" ht="24" x14ac:dyDescent="0.25">
      <c r="A159" s="229" t="s">
        <v>320</v>
      </c>
      <c r="B159" s="156" t="s">
        <v>321</v>
      </c>
      <c r="C159" s="157"/>
      <c r="D159" s="143" t="s">
        <v>1346</v>
      </c>
      <c r="E159" s="141">
        <v>3</v>
      </c>
      <c r="F159" s="142">
        <v>476520</v>
      </c>
      <c r="G159" s="142">
        <f t="shared" si="20"/>
        <v>1429560</v>
      </c>
      <c r="H159" s="142"/>
      <c r="I159" s="230"/>
      <c r="J159" s="129"/>
      <c r="K159" s="278"/>
      <c r="M159" s="285"/>
    </row>
    <row r="160" spans="1:19" ht="24" x14ac:dyDescent="0.25">
      <c r="A160" s="229" t="s">
        <v>322</v>
      </c>
      <c r="B160" s="156" t="s">
        <v>323</v>
      </c>
      <c r="C160" s="157"/>
      <c r="D160" s="143" t="s">
        <v>1346</v>
      </c>
      <c r="E160" s="141">
        <v>1</v>
      </c>
      <c r="F160" s="142">
        <v>899745</v>
      </c>
      <c r="G160" s="142">
        <f t="shared" si="20"/>
        <v>899745</v>
      </c>
      <c r="H160" s="142"/>
      <c r="I160" s="230"/>
      <c r="J160" s="129"/>
      <c r="K160" s="278"/>
      <c r="M160" s="285"/>
    </row>
    <row r="161" spans="1:13" ht="24" x14ac:dyDescent="0.25">
      <c r="A161" s="229" t="s">
        <v>324</v>
      </c>
      <c r="B161" s="156" t="s">
        <v>325</v>
      </c>
      <c r="C161" s="157"/>
      <c r="D161" s="143" t="s">
        <v>1346</v>
      </c>
      <c r="E161" s="141">
        <v>1</v>
      </c>
      <c r="F161" s="142">
        <v>827640</v>
      </c>
      <c r="G161" s="142">
        <f t="shared" si="20"/>
        <v>827640</v>
      </c>
      <c r="H161" s="142"/>
      <c r="I161" s="230"/>
      <c r="J161" s="129"/>
      <c r="K161" s="278"/>
      <c r="M161" s="285"/>
    </row>
    <row r="162" spans="1:13" ht="24" x14ac:dyDescent="0.25">
      <c r="A162" s="229" t="s">
        <v>326</v>
      </c>
      <c r="B162" s="156" t="s">
        <v>327</v>
      </c>
      <c r="C162" s="157"/>
      <c r="D162" s="143" t="s">
        <v>1346</v>
      </c>
      <c r="E162" s="141">
        <v>1</v>
      </c>
      <c r="F162" s="142">
        <v>554895</v>
      </c>
      <c r="G162" s="142">
        <f t="shared" si="20"/>
        <v>554895</v>
      </c>
      <c r="H162" s="142"/>
      <c r="I162" s="230"/>
      <c r="J162" s="129"/>
      <c r="K162" s="278"/>
      <c r="M162" s="285"/>
    </row>
    <row r="163" spans="1:13" ht="24" x14ac:dyDescent="0.25">
      <c r="A163" s="229" t="s">
        <v>328</v>
      </c>
      <c r="B163" s="156" t="s">
        <v>329</v>
      </c>
      <c r="C163" s="157"/>
      <c r="D163" s="176" t="s">
        <v>1346</v>
      </c>
      <c r="E163" s="177">
        <v>8</v>
      </c>
      <c r="F163" s="178">
        <v>2520540</v>
      </c>
      <c r="G163" s="142">
        <f t="shared" si="20"/>
        <v>20164320</v>
      </c>
      <c r="H163" s="178"/>
      <c r="I163" s="230"/>
      <c r="J163" s="129"/>
      <c r="K163" s="278"/>
      <c r="M163" s="285"/>
    </row>
    <row r="164" spans="1:13" ht="24" x14ac:dyDescent="0.25">
      <c r="A164" s="229" t="s">
        <v>330</v>
      </c>
      <c r="B164" s="156" t="s">
        <v>331</v>
      </c>
      <c r="C164" s="157"/>
      <c r="D164" s="143" t="s">
        <v>1346</v>
      </c>
      <c r="E164" s="141">
        <v>9</v>
      </c>
      <c r="F164" s="142">
        <v>636405</v>
      </c>
      <c r="G164" s="142">
        <f t="shared" si="20"/>
        <v>5727645</v>
      </c>
      <c r="H164" s="142"/>
      <c r="I164" s="230"/>
      <c r="J164" s="129"/>
      <c r="K164" s="278"/>
      <c r="M164" s="285"/>
    </row>
    <row r="165" spans="1:13" ht="24" x14ac:dyDescent="0.25">
      <c r="A165" s="229" t="s">
        <v>332</v>
      </c>
      <c r="B165" s="156" t="s">
        <v>333</v>
      </c>
      <c r="C165" s="157"/>
      <c r="D165" s="143" t="s">
        <v>1346</v>
      </c>
      <c r="E165" s="141">
        <v>1</v>
      </c>
      <c r="F165" s="142">
        <v>3658545</v>
      </c>
      <c r="G165" s="142">
        <f t="shared" si="20"/>
        <v>3658545</v>
      </c>
      <c r="H165" s="142"/>
      <c r="I165" s="230"/>
      <c r="J165" s="129"/>
      <c r="K165" s="278"/>
      <c r="M165" s="285"/>
    </row>
    <row r="166" spans="1:13" ht="24" x14ac:dyDescent="0.25">
      <c r="A166" s="229" t="s">
        <v>334</v>
      </c>
      <c r="B166" s="156" t="s">
        <v>335</v>
      </c>
      <c r="C166" s="157"/>
      <c r="D166" s="143" t="s">
        <v>1346</v>
      </c>
      <c r="E166" s="141">
        <v>1</v>
      </c>
      <c r="F166" s="142">
        <v>3072300</v>
      </c>
      <c r="G166" s="142">
        <f t="shared" si="20"/>
        <v>3072300</v>
      </c>
      <c r="H166" s="142"/>
      <c r="I166" s="230"/>
      <c r="J166" s="129"/>
      <c r="K166" s="278"/>
      <c r="M166" s="285"/>
    </row>
    <row r="167" spans="1:13" ht="24" x14ac:dyDescent="0.25">
      <c r="A167" s="229" t="s">
        <v>336</v>
      </c>
      <c r="B167" s="156" t="s">
        <v>337</v>
      </c>
      <c r="C167" s="157"/>
      <c r="D167" s="143" t="s">
        <v>1346</v>
      </c>
      <c r="E167" s="141">
        <v>12</v>
      </c>
      <c r="F167" s="142">
        <v>501600</v>
      </c>
      <c r="G167" s="142">
        <f t="shared" si="20"/>
        <v>6019200</v>
      </c>
      <c r="H167" s="142"/>
      <c r="I167" s="230"/>
      <c r="J167" s="129"/>
      <c r="K167" s="278"/>
      <c r="M167" s="285"/>
    </row>
    <row r="168" spans="1:13" ht="24" x14ac:dyDescent="0.25">
      <c r="A168" s="229" t="s">
        <v>338</v>
      </c>
      <c r="B168" s="156" t="s">
        <v>339</v>
      </c>
      <c r="C168" s="157"/>
      <c r="D168" s="143" t="s">
        <v>1346</v>
      </c>
      <c r="E168" s="141">
        <v>1</v>
      </c>
      <c r="F168" s="142">
        <v>4269870</v>
      </c>
      <c r="G168" s="142">
        <f t="shared" si="20"/>
        <v>4269870</v>
      </c>
      <c r="H168" s="142"/>
      <c r="I168" s="230"/>
      <c r="J168" s="129"/>
      <c r="K168" s="278"/>
      <c r="M168" s="285"/>
    </row>
    <row r="169" spans="1:13" ht="48" x14ac:dyDescent="0.25">
      <c r="A169" s="227" t="s">
        <v>340</v>
      </c>
      <c r="B169" s="150" t="s">
        <v>341</v>
      </c>
      <c r="C169" s="151"/>
      <c r="D169" s="152"/>
      <c r="E169" s="153"/>
      <c r="F169" s="154"/>
      <c r="G169" s="155">
        <f>SUM(G170:G175)</f>
        <v>10446975</v>
      </c>
      <c r="H169" s="154"/>
      <c r="I169" s="228"/>
      <c r="J169" s="129"/>
      <c r="K169" s="278"/>
      <c r="M169" s="285"/>
    </row>
    <row r="170" spans="1:13" ht="24" x14ac:dyDescent="0.25">
      <c r="A170" s="229" t="s">
        <v>342</v>
      </c>
      <c r="B170" s="158" t="s">
        <v>343</v>
      </c>
      <c r="C170" s="157"/>
      <c r="D170" s="143" t="s">
        <v>1346</v>
      </c>
      <c r="E170" s="141">
        <v>1</v>
      </c>
      <c r="F170" s="142">
        <v>2889810</v>
      </c>
      <c r="G170" s="142">
        <f t="shared" ref="G170:G175" si="21">+F170*E170</f>
        <v>2889810</v>
      </c>
      <c r="H170" s="142"/>
      <c r="I170" s="230"/>
      <c r="J170" s="129"/>
      <c r="K170" s="278"/>
      <c r="M170" s="285"/>
    </row>
    <row r="171" spans="1:13" ht="24" x14ac:dyDescent="0.25">
      <c r="A171" s="229" t="s">
        <v>344</v>
      </c>
      <c r="B171" s="156" t="s">
        <v>345</v>
      </c>
      <c r="C171" s="157"/>
      <c r="D171" s="143" t="s">
        <v>1346</v>
      </c>
      <c r="E171" s="141">
        <v>1</v>
      </c>
      <c r="F171" s="142">
        <v>1836450</v>
      </c>
      <c r="G171" s="142">
        <f t="shared" si="21"/>
        <v>1836450</v>
      </c>
      <c r="H171" s="142"/>
      <c r="I171" s="230"/>
      <c r="J171" s="129"/>
      <c r="K171" s="278"/>
      <c r="M171" s="285"/>
    </row>
    <row r="172" spans="1:13" ht="24" x14ac:dyDescent="0.25">
      <c r="A172" s="229" t="s">
        <v>346</v>
      </c>
      <c r="B172" s="156" t="s">
        <v>347</v>
      </c>
      <c r="C172" s="157"/>
      <c r="D172" s="143" t="s">
        <v>1346</v>
      </c>
      <c r="E172" s="141">
        <v>1</v>
      </c>
      <c r="F172" s="142">
        <v>2117115</v>
      </c>
      <c r="G172" s="142">
        <f t="shared" si="21"/>
        <v>2117115</v>
      </c>
      <c r="H172" s="142"/>
      <c r="I172" s="230"/>
      <c r="J172" s="129"/>
      <c r="K172" s="278"/>
      <c r="M172" s="285"/>
    </row>
    <row r="173" spans="1:13" ht="24" x14ac:dyDescent="0.25">
      <c r="A173" s="229" t="s">
        <v>348</v>
      </c>
      <c r="B173" s="156" t="s">
        <v>349</v>
      </c>
      <c r="C173" s="157"/>
      <c r="D173" s="143" t="s">
        <v>1346</v>
      </c>
      <c r="E173" s="141">
        <v>1</v>
      </c>
      <c r="F173" s="142">
        <v>1947330</v>
      </c>
      <c r="G173" s="142">
        <f t="shared" si="21"/>
        <v>1947330</v>
      </c>
      <c r="H173" s="142"/>
      <c r="I173" s="230"/>
      <c r="J173" s="129"/>
      <c r="K173" s="278"/>
      <c r="M173" s="285"/>
    </row>
    <row r="174" spans="1:13" ht="24" x14ac:dyDescent="0.25">
      <c r="A174" s="229" t="s">
        <v>350</v>
      </c>
      <c r="B174" s="156" t="s">
        <v>351</v>
      </c>
      <c r="C174" s="157"/>
      <c r="D174" s="143" t="s">
        <v>1346</v>
      </c>
      <c r="E174" s="141">
        <v>1</v>
      </c>
      <c r="F174" s="142">
        <v>772695</v>
      </c>
      <c r="G174" s="142">
        <f t="shared" si="21"/>
        <v>772695</v>
      </c>
      <c r="H174" s="142"/>
      <c r="I174" s="230"/>
      <c r="J174" s="129"/>
      <c r="K174" s="278"/>
      <c r="M174" s="285"/>
    </row>
    <row r="175" spans="1:13" ht="24" x14ac:dyDescent="0.25">
      <c r="A175" s="229" t="s">
        <v>352</v>
      </c>
      <c r="B175" s="156" t="s">
        <v>353</v>
      </c>
      <c r="C175" s="157"/>
      <c r="D175" s="143" t="s">
        <v>1346</v>
      </c>
      <c r="E175" s="141">
        <v>1</v>
      </c>
      <c r="F175" s="142">
        <v>883575</v>
      </c>
      <c r="G175" s="142">
        <f t="shared" si="21"/>
        <v>883575</v>
      </c>
      <c r="H175" s="142"/>
      <c r="I175" s="230"/>
      <c r="J175" s="129"/>
      <c r="K175" s="278"/>
      <c r="M175" s="285"/>
    </row>
    <row r="176" spans="1:13" ht="36" x14ac:dyDescent="0.25">
      <c r="A176" s="227" t="s">
        <v>354</v>
      </c>
      <c r="B176" s="150" t="s">
        <v>355</v>
      </c>
      <c r="C176" s="151"/>
      <c r="D176" s="152"/>
      <c r="E176" s="153"/>
      <c r="F176" s="154"/>
      <c r="G176" s="155">
        <f>SUM(G177)</f>
        <v>1773750</v>
      </c>
      <c r="H176" s="154"/>
      <c r="I176" s="228"/>
      <c r="J176" s="129"/>
      <c r="K176" s="278"/>
      <c r="M176" s="285"/>
    </row>
    <row r="177" spans="1:13" ht="24" x14ac:dyDescent="0.25">
      <c r="A177" s="229" t="s">
        <v>356</v>
      </c>
      <c r="B177" s="156" t="s">
        <v>357</v>
      </c>
      <c r="C177" s="157"/>
      <c r="D177" s="143" t="s">
        <v>1346</v>
      </c>
      <c r="E177" s="141">
        <v>3</v>
      </c>
      <c r="F177" s="142">
        <v>591250</v>
      </c>
      <c r="G177" s="142">
        <f>+F177*E177</f>
        <v>1773750</v>
      </c>
      <c r="H177" s="142"/>
      <c r="I177" s="230"/>
      <c r="J177" s="129"/>
      <c r="K177" s="278"/>
      <c r="M177" s="285"/>
    </row>
    <row r="178" spans="1:13" ht="60" x14ac:dyDescent="0.25">
      <c r="A178" s="227" t="s">
        <v>358</v>
      </c>
      <c r="B178" s="150" t="s">
        <v>359</v>
      </c>
      <c r="C178" s="151"/>
      <c r="D178" s="152"/>
      <c r="E178" s="153"/>
      <c r="F178" s="154"/>
      <c r="G178" s="155">
        <f>SUM(G179:G208)</f>
        <v>96760675</v>
      </c>
      <c r="H178" s="154"/>
      <c r="I178" s="228"/>
      <c r="J178" s="129"/>
      <c r="K178" s="278"/>
      <c r="M178" s="285"/>
    </row>
    <row r="179" spans="1:13" x14ac:dyDescent="0.25">
      <c r="A179" s="235" t="s">
        <v>360</v>
      </c>
      <c r="B179" s="156" t="s">
        <v>361</v>
      </c>
      <c r="C179" s="157"/>
      <c r="D179" s="143" t="s">
        <v>1346</v>
      </c>
      <c r="E179" s="141">
        <v>6</v>
      </c>
      <c r="F179" s="142">
        <v>295295</v>
      </c>
      <c r="G179" s="142">
        <f t="shared" ref="G179:G208" si="22">+F179*E179</f>
        <v>1771770</v>
      </c>
      <c r="H179" s="142"/>
      <c r="I179" s="230"/>
      <c r="J179" s="129"/>
      <c r="K179" s="278"/>
      <c r="M179" s="285"/>
    </row>
    <row r="180" spans="1:13" x14ac:dyDescent="0.25">
      <c r="A180" s="235" t="s">
        <v>362</v>
      </c>
      <c r="B180" s="156" t="s">
        <v>363</v>
      </c>
      <c r="C180" s="157"/>
      <c r="D180" s="143" t="s">
        <v>1346</v>
      </c>
      <c r="E180" s="141">
        <v>18</v>
      </c>
      <c r="F180" s="142">
        <v>1001000</v>
      </c>
      <c r="G180" s="142">
        <f t="shared" si="22"/>
        <v>18018000</v>
      </c>
      <c r="H180" s="142"/>
      <c r="I180" s="230"/>
      <c r="J180" s="129"/>
      <c r="K180" s="278"/>
      <c r="M180" s="285"/>
    </row>
    <row r="181" spans="1:13" x14ac:dyDescent="0.25">
      <c r="A181" s="235" t="s">
        <v>364</v>
      </c>
      <c r="B181" s="156" t="s">
        <v>365</v>
      </c>
      <c r="C181" s="157"/>
      <c r="D181" s="143" t="s">
        <v>1346</v>
      </c>
      <c r="E181" s="141">
        <v>4</v>
      </c>
      <c r="F181" s="142">
        <v>295295</v>
      </c>
      <c r="G181" s="142">
        <f t="shared" si="22"/>
        <v>1181180</v>
      </c>
      <c r="H181" s="142"/>
      <c r="I181" s="230"/>
      <c r="J181" s="129"/>
      <c r="K181" s="278"/>
      <c r="M181" s="285"/>
    </row>
    <row r="182" spans="1:13" x14ac:dyDescent="0.25">
      <c r="A182" s="235" t="s">
        <v>366</v>
      </c>
      <c r="B182" s="156" t="s">
        <v>367</v>
      </c>
      <c r="C182" s="157"/>
      <c r="D182" s="143" t="s">
        <v>1346</v>
      </c>
      <c r="E182" s="141">
        <v>8</v>
      </c>
      <c r="F182" s="142">
        <v>1001000</v>
      </c>
      <c r="G182" s="142">
        <f t="shared" si="22"/>
        <v>8008000</v>
      </c>
      <c r="H182" s="142"/>
      <c r="I182" s="230"/>
      <c r="J182" s="129"/>
      <c r="K182" s="278"/>
      <c r="M182" s="285"/>
    </row>
    <row r="183" spans="1:13" x14ac:dyDescent="0.25">
      <c r="A183" s="235" t="s">
        <v>368</v>
      </c>
      <c r="B183" s="156" t="s">
        <v>369</v>
      </c>
      <c r="C183" s="157"/>
      <c r="D183" s="143" t="s">
        <v>1346</v>
      </c>
      <c r="E183" s="141">
        <v>1</v>
      </c>
      <c r="F183" s="142">
        <v>170170</v>
      </c>
      <c r="G183" s="142">
        <f t="shared" si="22"/>
        <v>170170</v>
      </c>
      <c r="H183" s="142"/>
      <c r="I183" s="230"/>
      <c r="J183" s="129"/>
      <c r="K183" s="278"/>
      <c r="M183" s="285"/>
    </row>
    <row r="184" spans="1:13" x14ac:dyDescent="0.25">
      <c r="A184" s="235" t="s">
        <v>370</v>
      </c>
      <c r="B184" s="156" t="s">
        <v>371</v>
      </c>
      <c r="C184" s="157"/>
      <c r="D184" s="143" t="s">
        <v>1346</v>
      </c>
      <c r="E184" s="141">
        <v>5</v>
      </c>
      <c r="F184" s="142">
        <v>575575</v>
      </c>
      <c r="G184" s="142">
        <f t="shared" si="22"/>
        <v>2877875</v>
      </c>
      <c r="H184" s="142"/>
      <c r="I184" s="230"/>
      <c r="J184" s="129"/>
      <c r="K184" s="278"/>
      <c r="M184" s="285"/>
    </row>
    <row r="185" spans="1:13" x14ac:dyDescent="0.25">
      <c r="A185" s="235" t="s">
        <v>372</v>
      </c>
      <c r="B185" s="156" t="s">
        <v>373</v>
      </c>
      <c r="C185" s="157"/>
      <c r="D185" s="143" t="s">
        <v>1346</v>
      </c>
      <c r="E185" s="141">
        <v>1</v>
      </c>
      <c r="F185" s="142">
        <v>150150</v>
      </c>
      <c r="G185" s="142">
        <f t="shared" si="22"/>
        <v>150150</v>
      </c>
      <c r="H185" s="142"/>
      <c r="I185" s="230"/>
      <c r="J185" s="129"/>
      <c r="K185" s="278"/>
      <c r="M185" s="285"/>
    </row>
    <row r="186" spans="1:13" x14ac:dyDescent="0.25">
      <c r="A186" s="235" t="s">
        <v>374</v>
      </c>
      <c r="B186" s="156" t="s">
        <v>375</v>
      </c>
      <c r="C186" s="157"/>
      <c r="D186" s="143" t="s">
        <v>1346</v>
      </c>
      <c r="E186" s="141">
        <v>1</v>
      </c>
      <c r="F186" s="142">
        <v>230230</v>
      </c>
      <c r="G186" s="142">
        <f t="shared" si="22"/>
        <v>230230</v>
      </c>
      <c r="H186" s="142"/>
      <c r="I186" s="230"/>
      <c r="J186" s="129"/>
      <c r="K186" s="278"/>
      <c r="M186" s="285"/>
    </row>
    <row r="187" spans="1:13" x14ac:dyDescent="0.25">
      <c r="A187" s="235" t="s">
        <v>376</v>
      </c>
      <c r="B187" s="156" t="s">
        <v>377</v>
      </c>
      <c r="C187" s="157"/>
      <c r="D187" s="143" t="s">
        <v>1346</v>
      </c>
      <c r="E187" s="141">
        <v>6</v>
      </c>
      <c r="F187" s="142">
        <v>295295</v>
      </c>
      <c r="G187" s="142">
        <f t="shared" si="22"/>
        <v>1771770</v>
      </c>
      <c r="H187" s="142"/>
      <c r="I187" s="230"/>
      <c r="J187" s="129"/>
      <c r="K187" s="278"/>
      <c r="M187" s="285"/>
    </row>
    <row r="188" spans="1:13" x14ac:dyDescent="0.25">
      <c r="A188" s="235" t="s">
        <v>378</v>
      </c>
      <c r="B188" s="156" t="s">
        <v>379</v>
      </c>
      <c r="C188" s="157"/>
      <c r="D188" s="143" t="s">
        <v>1346</v>
      </c>
      <c r="E188" s="141">
        <v>18</v>
      </c>
      <c r="F188" s="142">
        <v>1001000</v>
      </c>
      <c r="G188" s="142">
        <f t="shared" si="22"/>
        <v>18018000</v>
      </c>
      <c r="H188" s="142"/>
      <c r="I188" s="230"/>
      <c r="J188" s="129"/>
      <c r="K188" s="278"/>
      <c r="M188" s="285"/>
    </row>
    <row r="189" spans="1:13" x14ac:dyDescent="0.25">
      <c r="A189" s="235" t="s">
        <v>380</v>
      </c>
      <c r="B189" s="156" t="s">
        <v>381</v>
      </c>
      <c r="C189" s="157"/>
      <c r="D189" s="143" t="s">
        <v>1346</v>
      </c>
      <c r="E189" s="141">
        <v>18</v>
      </c>
      <c r="F189" s="142">
        <v>475475</v>
      </c>
      <c r="G189" s="142">
        <f t="shared" si="22"/>
        <v>8558550</v>
      </c>
      <c r="H189" s="142"/>
      <c r="I189" s="230"/>
      <c r="J189" s="129"/>
      <c r="K189" s="278"/>
      <c r="M189" s="285"/>
    </row>
    <row r="190" spans="1:13" x14ac:dyDescent="0.25">
      <c r="A190" s="235" t="s">
        <v>382</v>
      </c>
      <c r="B190" s="156" t="s">
        <v>383</v>
      </c>
      <c r="C190" s="157"/>
      <c r="D190" s="143" t="s">
        <v>1346</v>
      </c>
      <c r="E190" s="141">
        <v>18</v>
      </c>
      <c r="F190" s="142">
        <v>345345</v>
      </c>
      <c r="G190" s="142">
        <f t="shared" si="22"/>
        <v>6216210</v>
      </c>
      <c r="H190" s="142"/>
      <c r="I190" s="230"/>
      <c r="J190" s="129"/>
      <c r="K190" s="278"/>
      <c r="M190" s="285"/>
    </row>
    <row r="191" spans="1:13" x14ac:dyDescent="0.25">
      <c r="A191" s="235" t="s">
        <v>384</v>
      </c>
      <c r="B191" s="156" t="s">
        <v>385</v>
      </c>
      <c r="C191" s="157"/>
      <c r="D191" s="143" t="s">
        <v>1346</v>
      </c>
      <c r="E191" s="141">
        <v>1</v>
      </c>
      <c r="F191" s="142">
        <v>250250</v>
      </c>
      <c r="G191" s="142">
        <f t="shared" si="22"/>
        <v>250250</v>
      </c>
      <c r="H191" s="142"/>
      <c r="I191" s="230"/>
      <c r="J191" s="129"/>
      <c r="K191" s="278"/>
      <c r="M191" s="285"/>
    </row>
    <row r="192" spans="1:13" x14ac:dyDescent="0.25">
      <c r="A192" s="235" t="s">
        <v>386</v>
      </c>
      <c r="B192" s="156" t="s">
        <v>387</v>
      </c>
      <c r="C192" s="157"/>
      <c r="D192" s="143" t="s">
        <v>1346</v>
      </c>
      <c r="E192" s="141">
        <v>1</v>
      </c>
      <c r="F192" s="142">
        <v>655655</v>
      </c>
      <c r="G192" s="142">
        <f t="shared" si="22"/>
        <v>655655</v>
      </c>
      <c r="H192" s="142"/>
      <c r="I192" s="230"/>
      <c r="J192" s="129"/>
      <c r="K192" s="278"/>
      <c r="M192" s="285"/>
    </row>
    <row r="193" spans="1:13" x14ac:dyDescent="0.25">
      <c r="A193" s="235" t="s">
        <v>388</v>
      </c>
      <c r="B193" s="156" t="s">
        <v>389</v>
      </c>
      <c r="C193" s="157"/>
      <c r="D193" s="143" t="s">
        <v>1346</v>
      </c>
      <c r="E193" s="141">
        <v>1</v>
      </c>
      <c r="F193" s="142">
        <v>1036035</v>
      </c>
      <c r="G193" s="142">
        <f t="shared" si="22"/>
        <v>1036035</v>
      </c>
      <c r="H193" s="142"/>
      <c r="I193" s="230"/>
      <c r="J193" s="129"/>
      <c r="K193" s="278"/>
      <c r="M193" s="285"/>
    </row>
    <row r="194" spans="1:13" x14ac:dyDescent="0.25">
      <c r="A194" s="235" t="s">
        <v>390</v>
      </c>
      <c r="B194" s="156" t="s">
        <v>391</v>
      </c>
      <c r="C194" s="157"/>
      <c r="D194" s="143" t="s">
        <v>1346</v>
      </c>
      <c r="E194" s="141">
        <v>3</v>
      </c>
      <c r="F194" s="142">
        <v>660660</v>
      </c>
      <c r="G194" s="142">
        <f t="shared" si="22"/>
        <v>1981980</v>
      </c>
      <c r="H194" s="142"/>
      <c r="I194" s="230"/>
      <c r="J194" s="129"/>
      <c r="K194" s="278"/>
      <c r="M194" s="285"/>
    </row>
    <row r="195" spans="1:13" x14ac:dyDescent="0.25">
      <c r="A195" s="235" t="s">
        <v>392</v>
      </c>
      <c r="B195" s="156" t="s">
        <v>393</v>
      </c>
      <c r="C195" s="157"/>
      <c r="D195" s="143" t="s">
        <v>1346</v>
      </c>
      <c r="E195" s="141">
        <v>1</v>
      </c>
      <c r="F195" s="142">
        <v>205205</v>
      </c>
      <c r="G195" s="142">
        <f t="shared" si="22"/>
        <v>205205</v>
      </c>
      <c r="H195" s="142"/>
      <c r="I195" s="230"/>
      <c r="J195" s="129"/>
      <c r="K195" s="278"/>
      <c r="M195" s="285"/>
    </row>
    <row r="196" spans="1:13" ht="24" x14ac:dyDescent="0.25">
      <c r="A196" s="235" t="s">
        <v>394</v>
      </c>
      <c r="B196" s="156" t="s">
        <v>395</v>
      </c>
      <c r="C196" s="157"/>
      <c r="D196" s="143" t="s">
        <v>1346</v>
      </c>
      <c r="E196" s="141">
        <v>1</v>
      </c>
      <c r="F196" s="142">
        <v>944955</v>
      </c>
      <c r="G196" s="142">
        <f t="shared" si="22"/>
        <v>944955</v>
      </c>
      <c r="H196" s="142"/>
      <c r="I196" s="230"/>
      <c r="J196" s="129"/>
      <c r="K196" s="278"/>
      <c r="M196" s="285"/>
    </row>
    <row r="197" spans="1:13" x14ac:dyDescent="0.25">
      <c r="A197" s="235" t="s">
        <v>396</v>
      </c>
      <c r="B197" s="156" t="s">
        <v>397</v>
      </c>
      <c r="C197" s="157"/>
      <c r="D197" s="143" t="s">
        <v>1346</v>
      </c>
      <c r="E197" s="141">
        <v>4</v>
      </c>
      <c r="F197" s="142">
        <v>295295</v>
      </c>
      <c r="G197" s="142">
        <f t="shared" si="22"/>
        <v>1181180</v>
      </c>
      <c r="H197" s="142"/>
      <c r="I197" s="230"/>
      <c r="J197" s="129"/>
      <c r="K197" s="278"/>
      <c r="M197" s="285"/>
    </row>
    <row r="198" spans="1:13" x14ac:dyDescent="0.25">
      <c r="A198" s="235" t="s">
        <v>398</v>
      </c>
      <c r="B198" s="156" t="s">
        <v>399</v>
      </c>
      <c r="C198" s="157"/>
      <c r="D198" s="143" t="s">
        <v>1346</v>
      </c>
      <c r="E198" s="141">
        <v>8</v>
      </c>
      <c r="F198" s="142">
        <v>1001000</v>
      </c>
      <c r="G198" s="142">
        <f t="shared" si="22"/>
        <v>8008000</v>
      </c>
      <c r="H198" s="142"/>
      <c r="I198" s="230"/>
      <c r="J198" s="129"/>
      <c r="K198" s="278"/>
      <c r="M198" s="285"/>
    </row>
    <row r="199" spans="1:13" x14ac:dyDescent="0.25">
      <c r="A199" s="235" t="s">
        <v>400</v>
      </c>
      <c r="B199" s="156" t="s">
        <v>401</v>
      </c>
      <c r="C199" s="157"/>
      <c r="D199" s="143" t="s">
        <v>1346</v>
      </c>
      <c r="E199" s="141">
        <v>1</v>
      </c>
      <c r="F199" s="142">
        <v>170170</v>
      </c>
      <c r="G199" s="142">
        <f t="shared" si="22"/>
        <v>170170</v>
      </c>
      <c r="H199" s="142"/>
      <c r="I199" s="230"/>
      <c r="J199" s="129"/>
      <c r="K199" s="278"/>
      <c r="M199" s="285"/>
    </row>
    <row r="200" spans="1:13" x14ac:dyDescent="0.25">
      <c r="A200" s="235" t="s">
        <v>402</v>
      </c>
      <c r="B200" s="156" t="s">
        <v>403</v>
      </c>
      <c r="C200" s="157"/>
      <c r="D200" s="143" t="s">
        <v>1346</v>
      </c>
      <c r="E200" s="141">
        <v>5</v>
      </c>
      <c r="F200" s="142">
        <v>575575</v>
      </c>
      <c r="G200" s="142">
        <f t="shared" si="22"/>
        <v>2877875</v>
      </c>
      <c r="H200" s="142"/>
      <c r="I200" s="230"/>
      <c r="J200" s="129"/>
      <c r="K200" s="278"/>
      <c r="M200" s="285"/>
    </row>
    <row r="201" spans="1:13" x14ac:dyDescent="0.25">
      <c r="A201" s="235" t="s">
        <v>404</v>
      </c>
      <c r="B201" s="156" t="s">
        <v>405</v>
      </c>
      <c r="C201" s="157"/>
      <c r="D201" s="143" t="s">
        <v>1346</v>
      </c>
      <c r="E201" s="141">
        <v>1</v>
      </c>
      <c r="F201" s="142">
        <v>100100</v>
      </c>
      <c r="G201" s="142">
        <f t="shared" si="22"/>
        <v>100100</v>
      </c>
      <c r="H201" s="142"/>
      <c r="I201" s="230"/>
      <c r="J201" s="129"/>
      <c r="K201" s="278"/>
      <c r="M201" s="285"/>
    </row>
    <row r="202" spans="1:13" x14ac:dyDescent="0.25">
      <c r="A202" s="235" t="s">
        <v>406</v>
      </c>
      <c r="B202" s="156" t="s">
        <v>407</v>
      </c>
      <c r="C202" s="157"/>
      <c r="D202" s="143" t="s">
        <v>1346</v>
      </c>
      <c r="E202" s="141">
        <v>3</v>
      </c>
      <c r="F202" s="142">
        <v>260260</v>
      </c>
      <c r="G202" s="142">
        <f t="shared" si="22"/>
        <v>780780</v>
      </c>
      <c r="H202" s="142"/>
      <c r="I202" s="230"/>
      <c r="J202" s="129"/>
      <c r="K202" s="278"/>
      <c r="M202" s="285"/>
    </row>
    <row r="203" spans="1:13" x14ac:dyDescent="0.25">
      <c r="A203" s="235" t="s">
        <v>408</v>
      </c>
      <c r="B203" s="156" t="s">
        <v>409</v>
      </c>
      <c r="C203" s="157"/>
      <c r="D203" s="143" t="s">
        <v>1346</v>
      </c>
      <c r="E203" s="141">
        <v>1</v>
      </c>
      <c r="F203" s="142">
        <v>180180</v>
      </c>
      <c r="G203" s="142">
        <f t="shared" si="22"/>
        <v>180180</v>
      </c>
      <c r="H203" s="142"/>
      <c r="I203" s="230"/>
      <c r="J203" s="129"/>
      <c r="K203" s="278"/>
      <c r="M203" s="285"/>
    </row>
    <row r="204" spans="1:13" x14ac:dyDescent="0.25">
      <c r="A204" s="235" t="s">
        <v>410</v>
      </c>
      <c r="B204" s="156" t="s">
        <v>411</v>
      </c>
      <c r="C204" s="157"/>
      <c r="D204" s="143" t="s">
        <v>1346</v>
      </c>
      <c r="E204" s="141">
        <v>1</v>
      </c>
      <c r="F204" s="142">
        <v>785785</v>
      </c>
      <c r="G204" s="142">
        <f t="shared" si="22"/>
        <v>785785</v>
      </c>
      <c r="H204" s="142"/>
      <c r="I204" s="230"/>
      <c r="J204" s="129"/>
      <c r="K204" s="278"/>
      <c r="M204" s="285"/>
    </row>
    <row r="205" spans="1:13" x14ac:dyDescent="0.25">
      <c r="A205" s="235" t="s">
        <v>412</v>
      </c>
      <c r="B205" s="156" t="s">
        <v>413</v>
      </c>
      <c r="C205" s="157"/>
      <c r="D205" s="143" t="s">
        <v>1346</v>
      </c>
      <c r="E205" s="141">
        <v>4</v>
      </c>
      <c r="F205" s="142">
        <v>300300</v>
      </c>
      <c r="G205" s="142">
        <f t="shared" si="22"/>
        <v>1201200</v>
      </c>
      <c r="H205" s="142"/>
      <c r="I205" s="230"/>
      <c r="J205" s="129"/>
      <c r="K205" s="278"/>
      <c r="M205" s="285"/>
    </row>
    <row r="206" spans="1:13" x14ac:dyDescent="0.25">
      <c r="A206" s="235" t="s">
        <v>414</v>
      </c>
      <c r="B206" s="156" t="s">
        <v>415</v>
      </c>
      <c r="C206" s="157"/>
      <c r="D206" s="143" t="s">
        <v>1346</v>
      </c>
      <c r="E206" s="141">
        <v>8</v>
      </c>
      <c r="F206" s="142">
        <v>1001000</v>
      </c>
      <c r="G206" s="142">
        <f t="shared" si="22"/>
        <v>8008000</v>
      </c>
      <c r="H206" s="142"/>
      <c r="I206" s="230"/>
      <c r="J206" s="129"/>
      <c r="K206" s="278"/>
      <c r="M206" s="285"/>
    </row>
    <row r="207" spans="1:13" x14ac:dyDescent="0.25">
      <c r="A207" s="235" t="s">
        <v>416</v>
      </c>
      <c r="B207" s="156" t="s">
        <v>417</v>
      </c>
      <c r="C207" s="157"/>
      <c r="D207" s="143" t="s">
        <v>1346</v>
      </c>
      <c r="E207" s="141">
        <v>1</v>
      </c>
      <c r="F207" s="142">
        <v>100100</v>
      </c>
      <c r="G207" s="142">
        <f t="shared" si="22"/>
        <v>100100</v>
      </c>
      <c r="H207" s="142"/>
      <c r="I207" s="230"/>
      <c r="J207" s="129"/>
      <c r="K207" s="278"/>
      <c r="M207" s="285"/>
    </row>
    <row r="208" spans="1:13" x14ac:dyDescent="0.25">
      <c r="A208" s="235" t="s">
        <v>418</v>
      </c>
      <c r="B208" s="156" t="s">
        <v>419</v>
      </c>
      <c r="C208" s="157"/>
      <c r="D208" s="143" t="s">
        <v>1346</v>
      </c>
      <c r="E208" s="141">
        <v>6</v>
      </c>
      <c r="F208" s="142">
        <v>220220</v>
      </c>
      <c r="G208" s="142">
        <f t="shared" si="22"/>
        <v>1321320</v>
      </c>
      <c r="H208" s="142"/>
      <c r="I208" s="230"/>
      <c r="J208" s="129"/>
      <c r="K208" s="278"/>
      <c r="M208" s="285"/>
    </row>
    <row r="209" spans="1:13" ht="24" x14ac:dyDescent="0.25">
      <c r="A209" s="227" t="s">
        <v>420</v>
      </c>
      <c r="B209" s="150" t="s">
        <v>421</v>
      </c>
      <c r="C209" s="151"/>
      <c r="D209" s="152"/>
      <c r="E209" s="153"/>
      <c r="F209" s="154"/>
      <c r="G209" s="155">
        <f>SUM(G210:G228)</f>
        <v>36218160</v>
      </c>
      <c r="H209" s="154"/>
      <c r="I209" s="228"/>
      <c r="J209" s="129"/>
      <c r="K209" s="278"/>
      <c r="M209" s="285"/>
    </row>
    <row r="210" spans="1:13" x14ac:dyDescent="0.25">
      <c r="A210" s="235" t="s">
        <v>422</v>
      </c>
      <c r="B210" s="156" t="s">
        <v>423</v>
      </c>
      <c r="C210" s="157"/>
      <c r="D210" s="143" t="s">
        <v>1346</v>
      </c>
      <c r="E210" s="141">
        <v>8</v>
      </c>
      <c r="F210" s="142">
        <v>414480</v>
      </c>
      <c r="G210" s="142">
        <f t="shared" ref="G210:G228" si="23">+F210*E210</f>
        <v>3315840</v>
      </c>
      <c r="H210" s="142"/>
      <c r="I210" s="230"/>
      <c r="J210" s="129"/>
      <c r="K210" s="278"/>
      <c r="M210" s="285"/>
    </row>
    <row r="211" spans="1:13" x14ac:dyDescent="0.25">
      <c r="A211" s="235" t="s">
        <v>424</v>
      </c>
      <c r="B211" s="156" t="s">
        <v>425</v>
      </c>
      <c r="C211" s="157"/>
      <c r="D211" s="143" t="s">
        <v>1346</v>
      </c>
      <c r="E211" s="141">
        <v>9</v>
      </c>
      <c r="F211" s="142">
        <v>79200</v>
      </c>
      <c r="G211" s="142">
        <f t="shared" si="23"/>
        <v>712800</v>
      </c>
      <c r="H211" s="142"/>
      <c r="I211" s="230"/>
      <c r="J211" s="129"/>
      <c r="K211" s="278"/>
      <c r="M211" s="285"/>
    </row>
    <row r="212" spans="1:13" ht="24" x14ac:dyDescent="0.25">
      <c r="A212" s="235" t="s">
        <v>426</v>
      </c>
      <c r="B212" s="156" t="s">
        <v>427</v>
      </c>
      <c r="C212" s="157"/>
      <c r="D212" s="143" t="s">
        <v>1346</v>
      </c>
      <c r="E212" s="141">
        <v>9</v>
      </c>
      <c r="F212" s="142">
        <v>158400</v>
      </c>
      <c r="G212" s="142">
        <f t="shared" si="23"/>
        <v>1425600</v>
      </c>
      <c r="H212" s="142"/>
      <c r="I212" s="230"/>
      <c r="J212" s="129"/>
      <c r="K212" s="278"/>
      <c r="M212" s="285"/>
    </row>
    <row r="213" spans="1:13" x14ac:dyDescent="0.25">
      <c r="A213" s="235" t="s">
        <v>428</v>
      </c>
      <c r="B213" s="156" t="s">
        <v>429</v>
      </c>
      <c r="C213" s="157"/>
      <c r="D213" s="143" t="s">
        <v>1346</v>
      </c>
      <c r="E213" s="141">
        <v>4</v>
      </c>
      <c r="F213" s="142">
        <v>168960</v>
      </c>
      <c r="G213" s="142">
        <f t="shared" si="23"/>
        <v>675840</v>
      </c>
      <c r="H213" s="142"/>
      <c r="I213" s="230"/>
      <c r="J213" s="129"/>
      <c r="K213" s="278"/>
      <c r="M213" s="285"/>
    </row>
    <row r="214" spans="1:13" x14ac:dyDescent="0.25">
      <c r="A214" s="235" t="s">
        <v>430</v>
      </c>
      <c r="B214" s="156" t="s">
        <v>431</v>
      </c>
      <c r="C214" s="157"/>
      <c r="D214" s="143" t="s">
        <v>1346</v>
      </c>
      <c r="E214" s="141">
        <v>1</v>
      </c>
      <c r="F214" s="142">
        <v>456720</v>
      </c>
      <c r="G214" s="142">
        <f t="shared" si="23"/>
        <v>456720</v>
      </c>
      <c r="H214" s="142"/>
      <c r="I214" s="230"/>
      <c r="J214" s="129"/>
      <c r="K214" s="278"/>
      <c r="M214" s="285"/>
    </row>
    <row r="215" spans="1:13" ht="24" x14ac:dyDescent="0.25">
      <c r="A215" s="231" t="s">
        <v>432</v>
      </c>
      <c r="B215" s="167" t="s">
        <v>433</v>
      </c>
      <c r="C215" s="168"/>
      <c r="D215" s="143" t="s">
        <v>1346</v>
      </c>
      <c r="E215" s="141">
        <v>18</v>
      </c>
      <c r="F215" s="142">
        <v>652080</v>
      </c>
      <c r="G215" s="142">
        <f t="shared" si="23"/>
        <v>11737440</v>
      </c>
      <c r="H215" s="142"/>
      <c r="I215" s="230"/>
      <c r="J215" s="129"/>
      <c r="K215" s="278"/>
      <c r="M215" s="285"/>
    </row>
    <row r="216" spans="1:13" ht="24" x14ac:dyDescent="0.25">
      <c r="A216" s="235" t="s">
        <v>434</v>
      </c>
      <c r="B216" s="156" t="s">
        <v>435</v>
      </c>
      <c r="C216" s="157"/>
      <c r="D216" s="143" t="s">
        <v>1346</v>
      </c>
      <c r="E216" s="141">
        <v>6</v>
      </c>
      <c r="F216" s="142">
        <v>213840</v>
      </c>
      <c r="G216" s="142">
        <f t="shared" si="23"/>
        <v>1283040</v>
      </c>
      <c r="H216" s="142"/>
      <c r="I216" s="230"/>
      <c r="J216" s="129"/>
      <c r="K216" s="278"/>
      <c r="M216" s="285"/>
    </row>
    <row r="217" spans="1:13" x14ac:dyDescent="0.25">
      <c r="A217" s="235" t="s">
        <v>436</v>
      </c>
      <c r="B217" s="156" t="s">
        <v>437</v>
      </c>
      <c r="C217" s="157"/>
      <c r="D217" s="143" t="s">
        <v>1346</v>
      </c>
      <c r="E217" s="141">
        <v>2</v>
      </c>
      <c r="F217" s="142">
        <v>390720</v>
      </c>
      <c r="G217" s="142">
        <f t="shared" si="23"/>
        <v>781440</v>
      </c>
      <c r="H217" s="142"/>
      <c r="I217" s="230"/>
      <c r="J217" s="129"/>
      <c r="K217" s="278"/>
      <c r="M217" s="285"/>
    </row>
    <row r="218" spans="1:13" x14ac:dyDescent="0.25">
      <c r="A218" s="235" t="s">
        <v>438</v>
      </c>
      <c r="B218" s="156" t="s">
        <v>439</v>
      </c>
      <c r="C218" s="157"/>
      <c r="D218" s="143" t="s">
        <v>1346</v>
      </c>
      <c r="E218" s="141">
        <v>1</v>
      </c>
      <c r="F218" s="142">
        <v>316800</v>
      </c>
      <c r="G218" s="142">
        <f t="shared" si="23"/>
        <v>316800</v>
      </c>
      <c r="H218" s="142"/>
      <c r="I218" s="230"/>
      <c r="J218" s="129"/>
      <c r="K218" s="278"/>
      <c r="M218" s="285"/>
    </row>
    <row r="219" spans="1:13" ht="24" x14ac:dyDescent="0.25">
      <c r="A219" s="235" t="s">
        <v>440</v>
      </c>
      <c r="B219" s="156" t="s">
        <v>441</v>
      </c>
      <c r="C219" s="157"/>
      <c r="D219" s="143" t="s">
        <v>1346</v>
      </c>
      <c r="E219" s="141">
        <v>1</v>
      </c>
      <c r="F219" s="142">
        <v>403920</v>
      </c>
      <c r="G219" s="142">
        <f t="shared" si="23"/>
        <v>403920</v>
      </c>
      <c r="H219" s="142"/>
      <c r="I219" s="230"/>
      <c r="J219" s="129"/>
      <c r="K219" s="278"/>
      <c r="M219" s="285"/>
    </row>
    <row r="220" spans="1:13" ht="24" x14ac:dyDescent="0.25">
      <c r="A220" s="235" t="s">
        <v>442</v>
      </c>
      <c r="B220" s="156" t="s">
        <v>443</v>
      </c>
      <c r="C220" s="157"/>
      <c r="D220" s="143" t="s">
        <v>1346</v>
      </c>
      <c r="E220" s="141">
        <v>1</v>
      </c>
      <c r="F220" s="142">
        <v>227040</v>
      </c>
      <c r="G220" s="142">
        <f t="shared" si="23"/>
        <v>227040</v>
      </c>
      <c r="H220" s="142"/>
      <c r="I220" s="230"/>
      <c r="J220" s="129"/>
      <c r="K220" s="278"/>
      <c r="M220" s="285"/>
    </row>
    <row r="221" spans="1:13" ht="24" x14ac:dyDescent="0.25">
      <c r="A221" s="235" t="s">
        <v>444</v>
      </c>
      <c r="B221" s="156" t="s">
        <v>445</v>
      </c>
      <c r="C221" s="157"/>
      <c r="D221" s="143" t="s">
        <v>1346</v>
      </c>
      <c r="E221" s="141">
        <v>6</v>
      </c>
      <c r="F221" s="142">
        <v>1383360</v>
      </c>
      <c r="G221" s="142">
        <f t="shared" si="23"/>
        <v>8300160</v>
      </c>
      <c r="H221" s="142"/>
      <c r="I221" s="230"/>
      <c r="J221" s="129"/>
      <c r="K221" s="278"/>
      <c r="M221" s="285"/>
    </row>
    <row r="222" spans="1:13" x14ac:dyDescent="0.25">
      <c r="A222" s="235" t="s">
        <v>446</v>
      </c>
      <c r="B222" s="156" t="s">
        <v>447</v>
      </c>
      <c r="C222" s="157"/>
      <c r="D222" s="143" t="s">
        <v>1346</v>
      </c>
      <c r="E222" s="141">
        <v>1</v>
      </c>
      <c r="F222" s="142">
        <v>205920</v>
      </c>
      <c r="G222" s="142">
        <f t="shared" si="23"/>
        <v>205920</v>
      </c>
      <c r="H222" s="142"/>
      <c r="I222" s="230"/>
      <c r="J222" s="129"/>
      <c r="K222" s="278"/>
      <c r="M222" s="285"/>
    </row>
    <row r="223" spans="1:13" x14ac:dyDescent="0.25">
      <c r="A223" s="235" t="s">
        <v>448</v>
      </c>
      <c r="B223" s="156" t="s">
        <v>449</v>
      </c>
      <c r="C223" s="157"/>
      <c r="D223" s="143" t="s">
        <v>1346</v>
      </c>
      <c r="E223" s="141">
        <v>2</v>
      </c>
      <c r="F223" s="142">
        <v>942480</v>
      </c>
      <c r="G223" s="142">
        <f t="shared" si="23"/>
        <v>1884960</v>
      </c>
      <c r="H223" s="142"/>
      <c r="I223" s="230"/>
      <c r="J223" s="129"/>
      <c r="K223" s="278"/>
      <c r="M223" s="285"/>
    </row>
    <row r="224" spans="1:13" x14ac:dyDescent="0.25">
      <c r="A224" s="235" t="s">
        <v>450</v>
      </c>
      <c r="B224" s="156" t="s">
        <v>451</v>
      </c>
      <c r="C224" s="157"/>
      <c r="D224" s="143" t="s">
        <v>1346</v>
      </c>
      <c r="E224" s="141">
        <v>2</v>
      </c>
      <c r="F224" s="142">
        <v>720720</v>
      </c>
      <c r="G224" s="142">
        <f t="shared" si="23"/>
        <v>1441440</v>
      </c>
      <c r="H224" s="142"/>
      <c r="I224" s="230"/>
      <c r="J224" s="129"/>
      <c r="K224" s="278"/>
      <c r="M224" s="285"/>
    </row>
    <row r="225" spans="1:13" x14ac:dyDescent="0.25">
      <c r="A225" s="235" t="s">
        <v>452</v>
      </c>
      <c r="B225" s="156" t="s">
        <v>453</v>
      </c>
      <c r="C225" s="157"/>
      <c r="D225" s="143" t="s">
        <v>1346</v>
      </c>
      <c r="E225" s="141">
        <v>1</v>
      </c>
      <c r="F225" s="142">
        <v>620400</v>
      </c>
      <c r="G225" s="142">
        <f t="shared" si="23"/>
        <v>620400</v>
      </c>
      <c r="H225" s="142"/>
      <c r="I225" s="230"/>
      <c r="J225" s="129"/>
      <c r="K225" s="278"/>
      <c r="M225" s="285"/>
    </row>
    <row r="226" spans="1:13" ht="24" x14ac:dyDescent="0.25">
      <c r="A226" s="235" t="s">
        <v>454</v>
      </c>
      <c r="B226" s="156" t="s">
        <v>455</v>
      </c>
      <c r="C226" s="157"/>
      <c r="D226" s="143" t="s">
        <v>1346</v>
      </c>
      <c r="E226" s="141">
        <v>1</v>
      </c>
      <c r="F226" s="142">
        <v>409200</v>
      </c>
      <c r="G226" s="142">
        <f t="shared" si="23"/>
        <v>409200</v>
      </c>
      <c r="H226" s="142"/>
      <c r="I226" s="230"/>
      <c r="J226" s="129"/>
      <c r="K226" s="278"/>
      <c r="M226" s="285"/>
    </row>
    <row r="227" spans="1:13" ht="24" x14ac:dyDescent="0.25">
      <c r="A227" s="235" t="s">
        <v>456</v>
      </c>
      <c r="B227" s="156" t="s">
        <v>457</v>
      </c>
      <c r="C227" s="157"/>
      <c r="D227" s="143" t="s">
        <v>1346</v>
      </c>
      <c r="E227" s="141">
        <v>12</v>
      </c>
      <c r="F227" s="142">
        <v>118800</v>
      </c>
      <c r="G227" s="142">
        <f t="shared" si="23"/>
        <v>1425600</v>
      </c>
      <c r="H227" s="142"/>
      <c r="I227" s="230"/>
      <c r="J227" s="129"/>
      <c r="K227" s="278"/>
      <c r="M227" s="285"/>
    </row>
    <row r="228" spans="1:13" x14ac:dyDescent="0.25">
      <c r="A228" s="235" t="s">
        <v>458</v>
      </c>
      <c r="B228" s="156" t="s">
        <v>459</v>
      </c>
      <c r="C228" s="157"/>
      <c r="D228" s="143" t="s">
        <v>1346</v>
      </c>
      <c r="E228" s="141">
        <v>1</v>
      </c>
      <c r="F228" s="142">
        <v>594000</v>
      </c>
      <c r="G228" s="142">
        <f t="shared" si="23"/>
        <v>594000</v>
      </c>
      <c r="H228" s="142"/>
      <c r="I228" s="230"/>
      <c r="J228" s="129"/>
      <c r="K228" s="278"/>
      <c r="M228" s="285"/>
    </row>
    <row r="229" spans="1:13" x14ac:dyDescent="0.25">
      <c r="A229" s="232" t="s">
        <v>460</v>
      </c>
      <c r="B229" s="159" t="s">
        <v>461</v>
      </c>
      <c r="C229" s="160"/>
      <c r="D229" s="161"/>
      <c r="E229" s="162"/>
      <c r="F229" s="163"/>
      <c r="G229" s="164">
        <f>SUM(G230:G256)</f>
        <v>111479611</v>
      </c>
      <c r="H229" s="163"/>
      <c r="I229" s="233"/>
      <c r="J229" s="129"/>
      <c r="K229" s="278"/>
      <c r="M229" s="285"/>
    </row>
    <row r="230" spans="1:13" ht="48" x14ac:dyDescent="0.25">
      <c r="A230" s="229" t="s">
        <v>462</v>
      </c>
      <c r="B230" s="156" t="s">
        <v>463</v>
      </c>
      <c r="C230" s="157"/>
      <c r="D230" s="143" t="s">
        <v>1346</v>
      </c>
      <c r="E230" s="141">
        <v>2</v>
      </c>
      <c r="F230" s="142">
        <v>3676888</v>
      </c>
      <c r="G230" s="142">
        <f t="shared" ref="G230:G256" si="24">+F230*E230</f>
        <v>7353776</v>
      </c>
      <c r="H230" s="142"/>
      <c r="I230" s="230"/>
      <c r="J230" s="129"/>
      <c r="K230" s="278"/>
      <c r="M230" s="285"/>
    </row>
    <row r="231" spans="1:13" ht="48" x14ac:dyDescent="0.25">
      <c r="A231" s="229" t="s">
        <v>464</v>
      </c>
      <c r="B231" s="156" t="s">
        <v>465</v>
      </c>
      <c r="C231" s="157"/>
      <c r="D231" s="143" t="s">
        <v>1346</v>
      </c>
      <c r="E231" s="141">
        <v>2</v>
      </c>
      <c r="F231" s="142">
        <v>4001250</v>
      </c>
      <c r="G231" s="142">
        <f t="shared" si="24"/>
        <v>8002500</v>
      </c>
      <c r="H231" s="142"/>
      <c r="I231" s="230"/>
      <c r="J231" s="129"/>
      <c r="K231" s="278"/>
      <c r="M231" s="285"/>
    </row>
    <row r="232" spans="1:13" ht="48" x14ac:dyDescent="0.25">
      <c r="A232" s="229" t="s">
        <v>466</v>
      </c>
      <c r="B232" s="156" t="s">
        <v>467</v>
      </c>
      <c r="C232" s="157"/>
      <c r="D232" s="143" t="s">
        <v>1346</v>
      </c>
      <c r="E232" s="141">
        <v>2</v>
      </c>
      <c r="F232" s="142">
        <v>3359400</v>
      </c>
      <c r="G232" s="142">
        <f t="shared" si="24"/>
        <v>6718800</v>
      </c>
      <c r="H232" s="142"/>
      <c r="I232" s="230"/>
      <c r="J232" s="129"/>
      <c r="K232" s="278"/>
      <c r="M232" s="285"/>
    </row>
    <row r="233" spans="1:13" ht="48" x14ac:dyDescent="0.25">
      <c r="A233" s="229" t="s">
        <v>468</v>
      </c>
      <c r="B233" s="156" t="s">
        <v>469</v>
      </c>
      <c r="C233" s="157"/>
      <c r="D233" s="143" t="s">
        <v>1346</v>
      </c>
      <c r="E233" s="141">
        <v>2</v>
      </c>
      <c r="F233" s="142">
        <v>1994135</v>
      </c>
      <c r="G233" s="142">
        <f t="shared" si="24"/>
        <v>3988270</v>
      </c>
      <c r="H233" s="142"/>
      <c r="I233" s="230"/>
      <c r="J233" s="129"/>
      <c r="K233" s="278"/>
      <c r="M233" s="285"/>
    </row>
    <row r="234" spans="1:13" ht="48" x14ac:dyDescent="0.25">
      <c r="A234" s="229" t="s">
        <v>470</v>
      </c>
      <c r="B234" s="156" t="s">
        <v>471</v>
      </c>
      <c r="C234" s="157"/>
      <c r="D234" s="143" t="s">
        <v>1346</v>
      </c>
      <c r="E234" s="141">
        <v>1</v>
      </c>
      <c r="F234" s="142">
        <v>1848605</v>
      </c>
      <c r="G234" s="142">
        <f t="shared" si="24"/>
        <v>1848605</v>
      </c>
      <c r="H234" s="142"/>
      <c r="I234" s="230"/>
      <c r="J234" s="129"/>
      <c r="K234" s="278"/>
      <c r="M234" s="285"/>
    </row>
    <row r="235" spans="1:13" ht="60" x14ac:dyDescent="0.25">
      <c r="A235" s="229" t="s">
        <v>472</v>
      </c>
      <c r="B235" s="156" t="s">
        <v>473</v>
      </c>
      <c r="C235" s="157"/>
      <c r="D235" s="143" t="s">
        <v>1346</v>
      </c>
      <c r="E235" s="141">
        <v>2</v>
      </c>
      <c r="F235" s="142">
        <v>4510000</v>
      </c>
      <c r="G235" s="142">
        <f t="shared" si="24"/>
        <v>9020000</v>
      </c>
      <c r="H235" s="142"/>
      <c r="I235" s="230"/>
      <c r="J235" s="129"/>
      <c r="K235" s="278"/>
      <c r="M235" s="285"/>
    </row>
    <row r="236" spans="1:13" ht="60" x14ac:dyDescent="0.25">
      <c r="A236" s="229" t="s">
        <v>474</v>
      </c>
      <c r="B236" s="156" t="s">
        <v>475</v>
      </c>
      <c r="C236" s="157"/>
      <c r="D236" s="143" t="s">
        <v>1346</v>
      </c>
      <c r="E236" s="141">
        <v>2</v>
      </c>
      <c r="F236" s="142">
        <v>4108500</v>
      </c>
      <c r="G236" s="142">
        <f t="shared" si="24"/>
        <v>8217000</v>
      </c>
      <c r="H236" s="142"/>
      <c r="I236" s="230"/>
      <c r="J236" s="129"/>
      <c r="K236" s="278"/>
      <c r="M236" s="285"/>
    </row>
    <row r="237" spans="1:13" ht="72" x14ac:dyDescent="0.25">
      <c r="A237" s="229" t="s">
        <v>476</v>
      </c>
      <c r="B237" s="156" t="s">
        <v>477</v>
      </c>
      <c r="C237" s="157"/>
      <c r="D237" s="143" t="s">
        <v>1346</v>
      </c>
      <c r="E237" s="141">
        <v>6</v>
      </c>
      <c r="F237" s="142">
        <v>2142855</v>
      </c>
      <c r="G237" s="142">
        <f t="shared" si="24"/>
        <v>12857130</v>
      </c>
      <c r="H237" s="142"/>
      <c r="I237" s="230"/>
      <c r="J237" s="129"/>
      <c r="K237" s="278"/>
      <c r="M237" s="285"/>
    </row>
    <row r="238" spans="1:13" ht="48" x14ac:dyDescent="0.25">
      <c r="A238" s="229" t="s">
        <v>478</v>
      </c>
      <c r="B238" s="156" t="s">
        <v>479</v>
      </c>
      <c r="C238" s="157"/>
      <c r="D238" s="143" t="s">
        <v>1346</v>
      </c>
      <c r="E238" s="141">
        <v>1</v>
      </c>
      <c r="F238" s="142">
        <v>1446500</v>
      </c>
      <c r="G238" s="142">
        <f t="shared" si="24"/>
        <v>1446500</v>
      </c>
      <c r="H238" s="142"/>
      <c r="I238" s="230"/>
      <c r="J238" s="129"/>
      <c r="K238" s="278"/>
      <c r="M238" s="285"/>
    </row>
    <row r="239" spans="1:13" ht="48" x14ac:dyDescent="0.25">
      <c r="A239" s="229" t="s">
        <v>480</v>
      </c>
      <c r="B239" s="156" t="s">
        <v>481</v>
      </c>
      <c r="C239" s="157"/>
      <c r="D239" s="143" t="s">
        <v>1346</v>
      </c>
      <c r="E239" s="141">
        <v>2</v>
      </c>
      <c r="F239" s="142">
        <v>855140</v>
      </c>
      <c r="G239" s="142">
        <f t="shared" si="24"/>
        <v>1710280</v>
      </c>
      <c r="H239" s="142"/>
      <c r="I239" s="230"/>
      <c r="J239" s="129"/>
      <c r="K239" s="278"/>
      <c r="M239" s="285"/>
    </row>
    <row r="240" spans="1:13" ht="60" x14ac:dyDescent="0.25">
      <c r="A240" s="229" t="s">
        <v>482</v>
      </c>
      <c r="B240" s="156" t="s">
        <v>483</v>
      </c>
      <c r="C240" s="157"/>
      <c r="D240" s="143" t="s">
        <v>1346</v>
      </c>
      <c r="E240" s="141">
        <v>4</v>
      </c>
      <c r="F240" s="142">
        <v>936595</v>
      </c>
      <c r="G240" s="142">
        <f t="shared" si="24"/>
        <v>3746380</v>
      </c>
      <c r="H240" s="142"/>
      <c r="I240" s="230"/>
      <c r="J240" s="129"/>
      <c r="K240" s="278"/>
      <c r="M240" s="285"/>
    </row>
    <row r="241" spans="1:13" ht="48" x14ac:dyDescent="0.25">
      <c r="A241" s="229" t="s">
        <v>484</v>
      </c>
      <c r="B241" s="156" t="s">
        <v>485</v>
      </c>
      <c r="C241" s="157"/>
      <c r="D241" s="143" t="s">
        <v>1346</v>
      </c>
      <c r="E241" s="141">
        <v>4</v>
      </c>
      <c r="F241" s="142">
        <v>1018050</v>
      </c>
      <c r="G241" s="142">
        <f t="shared" si="24"/>
        <v>4072200</v>
      </c>
      <c r="H241" s="142"/>
      <c r="I241" s="230"/>
      <c r="J241" s="129"/>
      <c r="K241" s="278"/>
      <c r="M241" s="285"/>
    </row>
    <row r="242" spans="1:13" ht="60" x14ac:dyDescent="0.25">
      <c r="A242" s="229" t="s">
        <v>486</v>
      </c>
      <c r="B242" s="156" t="s">
        <v>487</v>
      </c>
      <c r="C242" s="157"/>
      <c r="D242" s="143" t="s">
        <v>1346</v>
      </c>
      <c r="E242" s="141">
        <v>4</v>
      </c>
      <c r="F242" s="142">
        <v>973555</v>
      </c>
      <c r="G242" s="142">
        <f t="shared" si="24"/>
        <v>3894220</v>
      </c>
      <c r="H242" s="142"/>
      <c r="I242" s="230"/>
      <c r="J242" s="129"/>
      <c r="K242" s="278"/>
      <c r="M242" s="285"/>
    </row>
    <row r="243" spans="1:13" ht="60" x14ac:dyDescent="0.25">
      <c r="A243" s="229" t="s">
        <v>488</v>
      </c>
      <c r="B243" s="156" t="s">
        <v>489</v>
      </c>
      <c r="C243" s="157"/>
      <c r="D243" s="143" t="s">
        <v>1346</v>
      </c>
      <c r="E243" s="141">
        <v>2</v>
      </c>
      <c r="F243" s="142">
        <v>1159345</v>
      </c>
      <c r="G243" s="142">
        <f t="shared" si="24"/>
        <v>2318690</v>
      </c>
      <c r="H243" s="142"/>
      <c r="I243" s="230"/>
      <c r="J243" s="129"/>
      <c r="K243" s="278"/>
      <c r="M243" s="285"/>
    </row>
    <row r="244" spans="1:13" ht="60" x14ac:dyDescent="0.25">
      <c r="A244" s="229" t="s">
        <v>490</v>
      </c>
      <c r="B244" s="156" t="s">
        <v>491</v>
      </c>
      <c r="C244" s="157"/>
      <c r="D244" s="143" t="s">
        <v>1346</v>
      </c>
      <c r="E244" s="141">
        <v>5</v>
      </c>
      <c r="F244" s="142">
        <v>1382150</v>
      </c>
      <c r="G244" s="142">
        <f t="shared" si="24"/>
        <v>6910750</v>
      </c>
      <c r="H244" s="142"/>
      <c r="I244" s="230"/>
      <c r="J244" s="129"/>
      <c r="K244" s="278"/>
      <c r="M244" s="285"/>
    </row>
    <row r="245" spans="1:13" ht="60" x14ac:dyDescent="0.25">
      <c r="A245" s="229" t="s">
        <v>492</v>
      </c>
      <c r="B245" s="156" t="s">
        <v>493</v>
      </c>
      <c r="C245" s="157"/>
      <c r="D245" s="143" t="s">
        <v>1346</v>
      </c>
      <c r="E245" s="141">
        <v>1</v>
      </c>
      <c r="F245" s="142">
        <v>1703845</v>
      </c>
      <c r="G245" s="142">
        <f t="shared" si="24"/>
        <v>1703845</v>
      </c>
      <c r="H245" s="142"/>
      <c r="I245" s="230"/>
      <c r="J245" s="129"/>
      <c r="K245" s="278"/>
      <c r="M245" s="285"/>
    </row>
    <row r="246" spans="1:13" ht="48" x14ac:dyDescent="0.25">
      <c r="A246" s="229" t="s">
        <v>494</v>
      </c>
      <c r="B246" s="156" t="s">
        <v>495</v>
      </c>
      <c r="C246" s="157"/>
      <c r="D246" s="143" t="s">
        <v>1346</v>
      </c>
      <c r="E246" s="141">
        <v>2</v>
      </c>
      <c r="F246" s="142">
        <v>1039555</v>
      </c>
      <c r="G246" s="142">
        <f t="shared" si="24"/>
        <v>2079110</v>
      </c>
      <c r="H246" s="142"/>
      <c r="I246" s="230"/>
      <c r="J246" s="129"/>
      <c r="K246" s="278"/>
      <c r="M246" s="285"/>
    </row>
    <row r="247" spans="1:13" ht="48" x14ac:dyDescent="0.25">
      <c r="A247" s="229" t="s">
        <v>496</v>
      </c>
      <c r="B247" s="156" t="s">
        <v>497</v>
      </c>
      <c r="C247" s="157"/>
      <c r="D247" s="143" t="s">
        <v>1346</v>
      </c>
      <c r="E247" s="141">
        <v>1</v>
      </c>
      <c r="F247" s="142">
        <v>1101540</v>
      </c>
      <c r="G247" s="142">
        <f t="shared" si="24"/>
        <v>1101540</v>
      </c>
      <c r="H247" s="142"/>
      <c r="I247" s="230"/>
      <c r="J247" s="129"/>
      <c r="K247" s="278"/>
      <c r="M247" s="285"/>
    </row>
    <row r="248" spans="1:13" ht="48" x14ac:dyDescent="0.25">
      <c r="A248" s="229" t="s">
        <v>498</v>
      </c>
      <c r="B248" s="156" t="s">
        <v>499</v>
      </c>
      <c r="C248" s="157"/>
      <c r="D248" s="143" t="s">
        <v>1346</v>
      </c>
      <c r="E248" s="141">
        <v>6</v>
      </c>
      <c r="F248" s="142">
        <v>855800</v>
      </c>
      <c r="G248" s="142">
        <f t="shared" si="24"/>
        <v>5134800</v>
      </c>
      <c r="H248" s="142"/>
      <c r="I248" s="230"/>
      <c r="J248" s="129"/>
      <c r="K248" s="278"/>
      <c r="M248" s="285"/>
    </row>
    <row r="249" spans="1:13" ht="48" x14ac:dyDescent="0.25">
      <c r="A249" s="229" t="s">
        <v>500</v>
      </c>
      <c r="B249" s="156" t="s">
        <v>501</v>
      </c>
      <c r="C249" s="157"/>
      <c r="D249" s="143" t="s">
        <v>1346</v>
      </c>
      <c r="E249" s="141">
        <v>2</v>
      </c>
      <c r="F249" s="142">
        <v>1367465</v>
      </c>
      <c r="G249" s="142">
        <f t="shared" si="24"/>
        <v>2734930</v>
      </c>
      <c r="H249" s="142"/>
      <c r="I249" s="230"/>
      <c r="J249" s="129"/>
      <c r="K249" s="278"/>
      <c r="M249" s="285"/>
    </row>
    <row r="250" spans="1:13" ht="36" x14ac:dyDescent="0.25">
      <c r="A250" s="229" t="s">
        <v>502</v>
      </c>
      <c r="B250" s="156" t="s">
        <v>503</v>
      </c>
      <c r="C250" s="157"/>
      <c r="D250" s="143" t="s">
        <v>1346</v>
      </c>
      <c r="E250" s="141">
        <v>6</v>
      </c>
      <c r="F250" s="142">
        <v>870595</v>
      </c>
      <c r="G250" s="142">
        <f t="shared" si="24"/>
        <v>5223570</v>
      </c>
      <c r="H250" s="142"/>
      <c r="I250" s="230"/>
      <c r="J250" s="129"/>
      <c r="K250" s="278"/>
      <c r="M250" s="285"/>
    </row>
    <row r="251" spans="1:13" ht="24" x14ac:dyDescent="0.25">
      <c r="A251" s="229" t="s">
        <v>504</v>
      </c>
      <c r="B251" s="156" t="s">
        <v>505</v>
      </c>
      <c r="C251" s="157"/>
      <c r="D251" s="143" t="s">
        <v>1346</v>
      </c>
      <c r="E251" s="141">
        <v>1</v>
      </c>
      <c r="F251" s="142">
        <v>454630</v>
      </c>
      <c r="G251" s="142">
        <f t="shared" si="24"/>
        <v>454630</v>
      </c>
      <c r="H251" s="142"/>
      <c r="I251" s="230"/>
      <c r="J251" s="129"/>
      <c r="K251" s="278"/>
      <c r="M251" s="285"/>
    </row>
    <row r="252" spans="1:13" ht="36" x14ac:dyDescent="0.25">
      <c r="A252" s="229" t="s">
        <v>506</v>
      </c>
      <c r="B252" s="156" t="s">
        <v>507</v>
      </c>
      <c r="C252" s="157"/>
      <c r="D252" s="143" t="s">
        <v>1346</v>
      </c>
      <c r="E252" s="141">
        <v>1</v>
      </c>
      <c r="F252" s="142">
        <v>507485</v>
      </c>
      <c r="G252" s="142">
        <f t="shared" si="24"/>
        <v>507485</v>
      </c>
      <c r="H252" s="142"/>
      <c r="I252" s="230"/>
      <c r="J252" s="129"/>
      <c r="K252" s="278"/>
      <c r="M252" s="285"/>
    </row>
    <row r="253" spans="1:13" ht="48" x14ac:dyDescent="0.25">
      <c r="A253" s="229" t="s">
        <v>508</v>
      </c>
      <c r="B253" s="156" t="s">
        <v>509</v>
      </c>
      <c r="C253" s="157"/>
      <c r="D253" s="143" t="s">
        <v>1346</v>
      </c>
      <c r="E253" s="141">
        <v>1</v>
      </c>
      <c r="F253" s="142">
        <v>1132450</v>
      </c>
      <c r="G253" s="142">
        <f t="shared" si="24"/>
        <v>1132450</v>
      </c>
      <c r="H253" s="142"/>
      <c r="I253" s="230"/>
      <c r="J253" s="129"/>
      <c r="K253" s="278"/>
      <c r="M253" s="285"/>
    </row>
    <row r="254" spans="1:13" ht="48" x14ac:dyDescent="0.25">
      <c r="A254" s="229" t="s">
        <v>510</v>
      </c>
      <c r="B254" s="156" t="s">
        <v>511</v>
      </c>
      <c r="C254" s="157"/>
      <c r="D254" s="143" t="s">
        <v>1346</v>
      </c>
      <c r="E254" s="141">
        <v>6</v>
      </c>
      <c r="F254" s="142">
        <v>607310</v>
      </c>
      <c r="G254" s="142">
        <f t="shared" si="24"/>
        <v>3643860</v>
      </c>
      <c r="H254" s="142"/>
      <c r="I254" s="230"/>
      <c r="J254" s="129"/>
      <c r="K254" s="278"/>
      <c r="M254" s="285"/>
    </row>
    <row r="255" spans="1:13" ht="48" x14ac:dyDescent="0.25">
      <c r="A255" s="229" t="s">
        <v>512</v>
      </c>
      <c r="B255" s="156" t="s">
        <v>513</v>
      </c>
      <c r="C255" s="157"/>
      <c r="D255" s="143" t="s">
        <v>1346</v>
      </c>
      <c r="E255" s="141">
        <v>6</v>
      </c>
      <c r="F255" s="142">
        <v>814715</v>
      </c>
      <c r="G255" s="142">
        <f t="shared" si="24"/>
        <v>4888290</v>
      </c>
      <c r="H255" s="142"/>
      <c r="I255" s="230"/>
      <c r="J255" s="129"/>
      <c r="K255" s="278"/>
      <c r="M255" s="285"/>
    </row>
    <row r="256" spans="1:13" ht="48" x14ac:dyDescent="0.25">
      <c r="A256" s="229" t="s">
        <v>514</v>
      </c>
      <c r="B256" s="156" t="s">
        <v>515</v>
      </c>
      <c r="C256" s="157"/>
      <c r="D256" s="171" t="s">
        <v>1346</v>
      </c>
      <c r="E256" s="172">
        <v>1</v>
      </c>
      <c r="F256" s="173">
        <f>350000*2.2*1</f>
        <v>770000.00000000012</v>
      </c>
      <c r="G256" s="173">
        <f t="shared" si="24"/>
        <v>770000.00000000012</v>
      </c>
      <c r="H256" s="173"/>
      <c r="I256" s="230"/>
      <c r="J256" s="129"/>
      <c r="K256" s="278"/>
      <c r="M256" s="285"/>
    </row>
    <row r="257" spans="1:13" x14ac:dyDescent="0.25">
      <c r="A257" s="232" t="s">
        <v>516</v>
      </c>
      <c r="B257" s="159" t="s">
        <v>517</v>
      </c>
      <c r="C257" s="160"/>
      <c r="D257" s="161"/>
      <c r="E257" s="162"/>
      <c r="F257" s="163"/>
      <c r="G257" s="163">
        <f>SUM(G258:G268)</f>
        <v>64024415</v>
      </c>
      <c r="H257" s="163"/>
      <c r="I257" s="236"/>
      <c r="J257" s="129"/>
      <c r="K257" s="278"/>
      <c r="M257" s="287"/>
    </row>
    <row r="258" spans="1:13" ht="24" x14ac:dyDescent="0.25">
      <c r="A258" s="234" t="s">
        <v>518</v>
      </c>
      <c r="B258" s="167" t="s">
        <v>519</v>
      </c>
      <c r="C258" s="168"/>
      <c r="D258" s="143" t="s">
        <v>1346</v>
      </c>
      <c r="E258" s="141">
        <v>32</v>
      </c>
      <c r="F258" s="142">
        <v>1128900</v>
      </c>
      <c r="G258" s="142">
        <f t="shared" ref="G258:G268" si="25">+F258*E258</f>
        <v>36124800</v>
      </c>
      <c r="H258" s="142"/>
      <c r="I258" s="230"/>
      <c r="J258" s="129"/>
      <c r="K258" s="278"/>
      <c r="M258" s="285"/>
    </row>
    <row r="259" spans="1:13" ht="24" x14ac:dyDescent="0.25">
      <c r="A259" s="229" t="s">
        <v>520</v>
      </c>
      <c r="B259" s="156" t="s">
        <v>521</v>
      </c>
      <c r="C259" s="157"/>
      <c r="D259" s="143" t="s">
        <v>1346</v>
      </c>
      <c r="E259" s="141">
        <v>7</v>
      </c>
      <c r="F259" s="142">
        <v>1128900</v>
      </c>
      <c r="G259" s="142">
        <f t="shared" si="25"/>
        <v>7902300</v>
      </c>
      <c r="H259" s="142"/>
      <c r="I259" s="230"/>
      <c r="J259" s="129"/>
      <c r="K259" s="278"/>
      <c r="M259" s="285"/>
    </row>
    <row r="260" spans="1:13" x14ac:dyDescent="0.25">
      <c r="A260" s="229" t="s">
        <v>522</v>
      </c>
      <c r="B260" s="156" t="s">
        <v>523</v>
      </c>
      <c r="C260" s="157"/>
      <c r="D260" s="143" t="s">
        <v>1346</v>
      </c>
      <c r="E260" s="141">
        <v>3</v>
      </c>
      <c r="F260" s="142">
        <v>310000</v>
      </c>
      <c r="G260" s="142">
        <f t="shared" si="25"/>
        <v>930000</v>
      </c>
      <c r="H260" s="142"/>
      <c r="I260" s="230"/>
      <c r="J260" s="129"/>
      <c r="K260" s="278"/>
      <c r="M260" s="285"/>
    </row>
    <row r="261" spans="1:13" x14ac:dyDescent="0.25">
      <c r="A261" s="234" t="s">
        <v>524</v>
      </c>
      <c r="B261" s="167" t="s">
        <v>525</v>
      </c>
      <c r="C261" s="168"/>
      <c r="D261" s="143" t="s">
        <v>1346</v>
      </c>
      <c r="E261" s="141">
        <v>9</v>
      </c>
      <c r="F261" s="142">
        <v>620100</v>
      </c>
      <c r="G261" s="142">
        <f t="shared" si="25"/>
        <v>5580900</v>
      </c>
      <c r="H261" s="142"/>
      <c r="I261" s="230"/>
      <c r="J261" s="129"/>
      <c r="K261" s="278"/>
      <c r="M261" s="285"/>
    </row>
    <row r="262" spans="1:13" ht="24" x14ac:dyDescent="0.25">
      <c r="A262" s="229" t="s">
        <v>526</v>
      </c>
      <c r="B262" s="156" t="s">
        <v>527</v>
      </c>
      <c r="C262" s="157"/>
      <c r="D262" s="143" t="s">
        <v>1346</v>
      </c>
      <c r="E262" s="141">
        <v>41</v>
      </c>
      <c r="F262" s="142">
        <v>172032</v>
      </c>
      <c r="G262" s="142">
        <f t="shared" si="25"/>
        <v>7053312</v>
      </c>
      <c r="H262" s="142"/>
      <c r="I262" s="230"/>
      <c r="J262" s="129"/>
      <c r="K262" s="278"/>
      <c r="M262" s="285"/>
    </row>
    <row r="263" spans="1:13" ht="24" x14ac:dyDescent="0.25">
      <c r="A263" s="234" t="s">
        <v>528</v>
      </c>
      <c r="B263" s="167" t="s">
        <v>529</v>
      </c>
      <c r="C263" s="168"/>
      <c r="D263" s="143" t="s">
        <v>1346</v>
      </c>
      <c r="E263" s="141">
        <v>4</v>
      </c>
      <c r="F263" s="142">
        <v>241632</v>
      </c>
      <c r="G263" s="142">
        <f t="shared" si="25"/>
        <v>966528</v>
      </c>
      <c r="H263" s="142"/>
      <c r="I263" s="230"/>
      <c r="J263" s="129"/>
      <c r="K263" s="278"/>
      <c r="M263" s="285"/>
    </row>
    <row r="264" spans="1:13" ht="24" x14ac:dyDescent="0.25">
      <c r="A264" s="229" t="s">
        <v>530</v>
      </c>
      <c r="B264" s="156" t="s">
        <v>531</v>
      </c>
      <c r="C264" s="157"/>
      <c r="D264" s="143" t="s">
        <v>1346</v>
      </c>
      <c r="E264" s="141">
        <v>7</v>
      </c>
      <c r="F264" s="142">
        <v>290440</v>
      </c>
      <c r="G264" s="142">
        <f t="shared" si="25"/>
        <v>2033080</v>
      </c>
      <c r="H264" s="142"/>
      <c r="I264" s="230"/>
      <c r="J264" s="129"/>
      <c r="K264" s="278"/>
      <c r="M264" s="285"/>
    </row>
    <row r="265" spans="1:13" ht="24" x14ac:dyDescent="0.25">
      <c r="A265" s="234" t="s">
        <v>532</v>
      </c>
      <c r="B265" s="167" t="s">
        <v>533</v>
      </c>
      <c r="C265" s="168"/>
      <c r="D265" s="143" t="s">
        <v>1346</v>
      </c>
      <c r="E265" s="141">
        <v>2</v>
      </c>
      <c r="F265" s="142">
        <v>343440</v>
      </c>
      <c r="G265" s="142">
        <f t="shared" si="25"/>
        <v>686880</v>
      </c>
      <c r="H265" s="142"/>
      <c r="I265" s="230"/>
      <c r="J265" s="129"/>
      <c r="K265" s="278"/>
      <c r="M265" s="285"/>
    </row>
    <row r="266" spans="1:13" x14ac:dyDescent="0.25">
      <c r="A266" s="229" t="s">
        <v>534</v>
      </c>
      <c r="B266" s="156" t="s">
        <v>535</v>
      </c>
      <c r="C266" s="157"/>
      <c r="D266" s="143" t="s">
        <v>1346</v>
      </c>
      <c r="E266" s="141">
        <v>4</v>
      </c>
      <c r="F266" s="142">
        <v>20061</v>
      </c>
      <c r="G266" s="142">
        <f t="shared" si="25"/>
        <v>80244</v>
      </c>
      <c r="H266" s="142"/>
      <c r="I266" s="230"/>
      <c r="J266" s="129"/>
      <c r="K266" s="278"/>
      <c r="M266" s="285"/>
    </row>
    <row r="267" spans="1:13" x14ac:dyDescent="0.25">
      <c r="A267" s="234" t="s">
        <v>536</v>
      </c>
      <c r="B267" s="167" t="s">
        <v>537</v>
      </c>
      <c r="C267" s="168"/>
      <c r="D267" s="143" t="s">
        <v>1346</v>
      </c>
      <c r="E267" s="141">
        <v>10</v>
      </c>
      <c r="F267" s="142">
        <v>231869</v>
      </c>
      <c r="G267" s="142">
        <f t="shared" si="25"/>
        <v>2318690</v>
      </c>
      <c r="H267" s="142"/>
      <c r="I267" s="230"/>
      <c r="J267" s="129"/>
      <c r="K267" s="278"/>
      <c r="M267" s="285"/>
    </row>
    <row r="268" spans="1:13" x14ac:dyDescent="0.25">
      <c r="A268" s="229" t="s">
        <v>538</v>
      </c>
      <c r="B268" s="156" t="s">
        <v>539</v>
      </c>
      <c r="C268" s="157"/>
      <c r="D268" s="143" t="s">
        <v>1346</v>
      </c>
      <c r="E268" s="141">
        <v>1</v>
      </c>
      <c r="F268" s="142">
        <v>347681</v>
      </c>
      <c r="G268" s="142">
        <f t="shared" si="25"/>
        <v>347681</v>
      </c>
      <c r="H268" s="142"/>
      <c r="I268" s="230"/>
      <c r="J268" s="129"/>
      <c r="K268" s="278"/>
      <c r="M268" s="285"/>
    </row>
    <row r="269" spans="1:13" x14ac:dyDescent="0.25">
      <c r="A269" s="232" t="s">
        <v>540</v>
      </c>
      <c r="B269" s="159" t="s">
        <v>541</v>
      </c>
      <c r="C269" s="160"/>
      <c r="D269" s="165"/>
      <c r="E269" s="166"/>
      <c r="F269" s="164"/>
      <c r="G269" s="164">
        <f>SUM(G270:G288)</f>
        <v>62042142</v>
      </c>
      <c r="H269" s="164"/>
      <c r="I269" s="233"/>
      <c r="J269" s="129"/>
      <c r="K269" s="278"/>
      <c r="M269" s="285"/>
    </row>
    <row r="270" spans="1:13" ht="24" x14ac:dyDescent="0.25">
      <c r="A270" s="234" t="s">
        <v>542</v>
      </c>
      <c r="B270" s="167" t="s">
        <v>543</v>
      </c>
      <c r="C270" s="168"/>
      <c r="D270" s="143" t="s">
        <v>1346</v>
      </c>
      <c r="E270" s="141">
        <v>38</v>
      </c>
      <c r="F270" s="142">
        <v>221006</v>
      </c>
      <c r="G270" s="142">
        <f t="shared" ref="G270:G288" si="26">+F270*E270</f>
        <v>8398228</v>
      </c>
      <c r="H270" s="142"/>
      <c r="I270" s="230"/>
      <c r="J270" s="129"/>
      <c r="K270" s="278"/>
      <c r="M270" s="285"/>
    </row>
    <row r="271" spans="1:13" ht="24" x14ac:dyDescent="0.25">
      <c r="A271" s="234" t="s">
        <v>544</v>
      </c>
      <c r="B271" s="156" t="s">
        <v>545</v>
      </c>
      <c r="C271" s="157"/>
      <c r="D271" s="143" t="s">
        <v>1346</v>
      </c>
      <c r="E271" s="141">
        <v>45</v>
      </c>
      <c r="F271" s="142">
        <v>209664</v>
      </c>
      <c r="G271" s="142">
        <f t="shared" si="26"/>
        <v>9434880</v>
      </c>
      <c r="H271" s="142"/>
      <c r="I271" s="230"/>
      <c r="J271" s="129"/>
      <c r="K271" s="278"/>
      <c r="M271" s="285"/>
    </row>
    <row r="272" spans="1:13" ht="24" x14ac:dyDescent="0.25">
      <c r="A272" s="234" t="s">
        <v>546</v>
      </c>
      <c r="B272" s="156" t="s">
        <v>547</v>
      </c>
      <c r="C272" s="157"/>
      <c r="D272" s="143" t="s">
        <v>1346</v>
      </c>
      <c r="E272" s="141">
        <v>8</v>
      </c>
      <c r="F272" s="142">
        <v>242206</v>
      </c>
      <c r="G272" s="142">
        <f t="shared" si="26"/>
        <v>1937648</v>
      </c>
      <c r="H272" s="142"/>
      <c r="I272" s="230"/>
      <c r="J272" s="129"/>
      <c r="K272" s="278"/>
      <c r="M272" s="285"/>
    </row>
    <row r="273" spans="1:13" x14ac:dyDescent="0.25">
      <c r="A273" s="234" t="s">
        <v>548</v>
      </c>
      <c r="B273" s="167" t="s">
        <v>549</v>
      </c>
      <c r="C273" s="168"/>
      <c r="D273" s="143" t="s">
        <v>1346</v>
      </c>
      <c r="E273" s="141">
        <v>10</v>
      </c>
      <c r="F273" s="142">
        <v>140920</v>
      </c>
      <c r="G273" s="142">
        <f t="shared" si="26"/>
        <v>1409200</v>
      </c>
      <c r="H273" s="142"/>
      <c r="I273" s="230"/>
      <c r="J273" s="129"/>
      <c r="K273" s="278"/>
      <c r="M273" s="285"/>
    </row>
    <row r="274" spans="1:13" x14ac:dyDescent="0.25">
      <c r="A274" s="234" t="s">
        <v>550</v>
      </c>
      <c r="B274" s="156" t="s">
        <v>551</v>
      </c>
      <c r="C274" s="157"/>
      <c r="D274" s="143" t="s">
        <v>1346</v>
      </c>
      <c r="E274" s="141">
        <v>1</v>
      </c>
      <c r="F274" s="142">
        <v>20803</v>
      </c>
      <c r="G274" s="142">
        <f t="shared" si="26"/>
        <v>20803</v>
      </c>
      <c r="H274" s="142"/>
      <c r="I274" s="230"/>
      <c r="J274" s="129"/>
      <c r="K274" s="278"/>
      <c r="M274" s="285"/>
    </row>
    <row r="275" spans="1:13" x14ac:dyDescent="0.25">
      <c r="A275" s="234" t="s">
        <v>552</v>
      </c>
      <c r="B275" s="156" t="s">
        <v>553</v>
      </c>
      <c r="C275" s="157"/>
      <c r="D275" s="143" t="s">
        <v>1346</v>
      </c>
      <c r="E275" s="141">
        <v>7</v>
      </c>
      <c r="F275" s="142">
        <v>106428</v>
      </c>
      <c r="G275" s="142">
        <f t="shared" si="26"/>
        <v>744996</v>
      </c>
      <c r="H275" s="142"/>
      <c r="I275" s="230"/>
      <c r="J275" s="129"/>
      <c r="K275" s="278"/>
      <c r="M275" s="285"/>
    </row>
    <row r="276" spans="1:13" ht="24" x14ac:dyDescent="0.25">
      <c r="A276" s="234" t="s">
        <v>554</v>
      </c>
      <c r="B276" s="167" t="s">
        <v>555</v>
      </c>
      <c r="C276" s="168"/>
      <c r="D276" s="143" t="s">
        <v>1346</v>
      </c>
      <c r="E276" s="141">
        <v>27</v>
      </c>
      <c r="F276" s="142">
        <v>106428</v>
      </c>
      <c r="G276" s="142">
        <f t="shared" si="26"/>
        <v>2873556</v>
      </c>
      <c r="H276" s="142"/>
      <c r="I276" s="230"/>
      <c r="J276" s="129"/>
      <c r="K276" s="278"/>
      <c r="M276" s="285"/>
    </row>
    <row r="277" spans="1:13" ht="24" x14ac:dyDescent="0.25">
      <c r="A277" s="234" t="s">
        <v>556</v>
      </c>
      <c r="B277" s="156" t="s">
        <v>557</v>
      </c>
      <c r="C277" s="157"/>
      <c r="D277" s="143" t="s">
        <v>1346</v>
      </c>
      <c r="E277" s="141">
        <v>44</v>
      </c>
      <c r="F277" s="142">
        <v>120208</v>
      </c>
      <c r="G277" s="142">
        <f t="shared" si="26"/>
        <v>5289152</v>
      </c>
      <c r="H277" s="142"/>
      <c r="I277" s="230"/>
      <c r="J277" s="129"/>
      <c r="K277" s="278"/>
      <c r="M277" s="285"/>
    </row>
    <row r="278" spans="1:13" ht="24" x14ac:dyDescent="0.25">
      <c r="A278" s="234" t="s">
        <v>558</v>
      </c>
      <c r="B278" s="156" t="s">
        <v>559</v>
      </c>
      <c r="C278" s="157"/>
      <c r="D278" s="143" t="s">
        <v>1346</v>
      </c>
      <c r="E278" s="141">
        <v>16</v>
      </c>
      <c r="F278" s="142">
        <v>120208</v>
      </c>
      <c r="G278" s="142">
        <f t="shared" si="26"/>
        <v>1923328</v>
      </c>
      <c r="H278" s="142"/>
      <c r="I278" s="230"/>
      <c r="J278" s="129"/>
      <c r="K278" s="278"/>
      <c r="M278" s="285"/>
    </row>
    <row r="279" spans="1:13" x14ac:dyDescent="0.25">
      <c r="A279" s="234" t="s">
        <v>560</v>
      </c>
      <c r="B279" s="167" t="s">
        <v>561</v>
      </c>
      <c r="C279" s="168"/>
      <c r="D279" s="143" t="s">
        <v>1346</v>
      </c>
      <c r="E279" s="141">
        <v>37</v>
      </c>
      <c r="F279" s="142">
        <v>22891</v>
      </c>
      <c r="G279" s="142">
        <f t="shared" si="26"/>
        <v>846967</v>
      </c>
      <c r="H279" s="142"/>
      <c r="I279" s="230"/>
      <c r="J279" s="129"/>
      <c r="K279" s="278"/>
      <c r="M279" s="285"/>
    </row>
    <row r="280" spans="1:13" x14ac:dyDescent="0.25">
      <c r="A280" s="234" t="s">
        <v>562</v>
      </c>
      <c r="B280" s="167" t="s">
        <v>563</v>
      </c>
      <c r="C280" s="168"/>
      <c r="D280" s="143" t="s">
        <v>1346</v>
      </c>
      <c r="E280" s="141">
        <v>20</v>
      </c>
      <c r="F280" s="142">
        <v>29357</v>
      </c>
      <c r="G280" s="142">
        <f t="shared" si="26"/>
        <v>587140</v>
      </c>
      <c r="H280" s="142"/>
      <c r="I280" s="230"/>
      <c r="J280" s="129"/>
      <c r="K280" s="278"/>
      <c r="M280" s="285"/>
    </row>
    <row r="281" spans="1:13" x14ac:dyDescent="0.25">
      <c r="A281" s="234" t="s">
        <v>564</v>
      </c>
      <c r="B281" s="167" t="s">
        <v>565</v>
      </c>
      <c r="C281" s="168"/>
      <c r="D281" s="143" t="s">
        <v>1346</v>
      </c>
      <c r="E281" s="141">
        <v>33</v>
      </c>
      <c r="F281" s="142">
        <v>9455</v>
      </c>
      <c r="G281" s="142">
        <f t="shared" si="26"/>
        <v>312015</v>
      </c>
      <c r="H281" s="142"/>
      <c r="I281" s="230"/>
      <c r="J281" s="129"/>
      <c r="K281" s="278"/>
      <c r="M281" s="285"/>
    </row>
    <row r="282" spans="1:13" ht="36" x14ac:dyDescent="0.25">
      <c r="A282" s="234" t="s">
        <v>566</v>
      </c>
      <c r="B282" s="156" t="s">
        <v>567</v>
      </c>
      <c r="C282" s="157"/>
      <c r="D282" s="143" t="s">
        <v>1822</v>
      </c>
      <c r="E282" s="141">
        <v>7</v>
      </c>
      <c r="F282" s="142">
        <v>432480</v>
      </c>
      <c r="G282" s="142">
        <f t="shared" si="26"/>
        <v>3027360</v>
      </c>
      <c r="H282" s="142"/>
      <c r="I282" s="230"/>
      <c r="J282" s="129"/>
      <c r="K282" s="278"/>
      <c r="M282" s="285"/>
    </row>
    <row r="283" spans="1:13" ht="36" x14ac:dyDescent="0.25">
      <c r="A283" s="234" t="s">
        <v>569</v>
      </c>
      <c r="B283" s="167" t="s">
        <v>570</v>
      </c>
      <c r="C283" s="168"/>
      <c r="D283" s="143" t="s">
        <v>1822</v>
      </c>
      <c r="E283" s="141">
        <v>2</v>
      </c>
      <c r="F283" s="142">
        <v>356160</v>
      </c>
      <c r="G283" s="142">
        <f t="shared" si="26"/>
        <v>712320</v>
      </c>
      <c r="H283" s="142"/>
      <c r="I283" s="230"/>
      <c r="J283" s="129"/>
      <c r="K283" s="278"/>
      <c r="M283" s="285"/>
    </row>
    <row r="284" spans="1:13" ht="24" x14ac:dyDescent="0.25">
      <c r="A284" s="234" t="s">
        <v>571</v>
      </c>
      <c r="B284" s="167" t="s">
        <v>572</v>
      </c>
      <c r="C284" s="168"/>
      <c r="D284" s="143" t="s">
        <v>1346</v>
      </c>
      <c r="E284" s="141">
        <v>39</v>
      </c>
      <c r="F284" s="142">
        <v>166750</v>
      </c>
      <c r="G284" s="142">
        <f t="shared" si="26"/>
        <v>6503250</v>
      </c>
      <c r="H284" s="142"/>
      <c r="I284" s="230"/>
      <c r="J284" s="129"/>
      <c r="K284" s="278"/>
      <c r="M284" s="285"/>
    </row>
    <row r="285" spans="1:13" ht="24" x14ac:dyDescent="0.25">
      <c r="A285" s="234" t="s">
        <v>573</v>
      </c>
      <c r="B285" s="167" t="s">
        <v>574</v>
      </c>
      <c r="C285" s="168"/>
      <c r="D285" s="143" t="s">
        <v>1346</v>
      </c>
      <c r="E285" s="141">
        <v>12</v>
      </c>
      <c r="F285" s="142">
        <v>1023961</v>
      </c>
      <c r="G285" s="142">
        <f t="shared" si="26"/>
        <v>12287532</v>
      </c>
      <c r="H285" s="142"/>
      <c r="I285" s="230"/>
      <c r="J285" s="129"/>
      <c r="K285" s="278"/>
      <c r="M285" s="285"/>
    </row>
    <row r="286" spans="1:13" ht="24" x14ac:dyDescent="0.25">
      <c r="A286" s="234" t="s">
        <v>575</v>
      </c>
      <c r="B286" s="167" t="s">
        <v>576</v>
      </c>
      <c r="C286" s="168"/>
      <c r="D286" s="143" t="s">
        <v>1346</v>
      </c>
      <c r="E286" s="141">
        <v>22</v>
      </c>
      <c r="F286" s="142">
        <v>170661</v>
      </c>
      <c r="G286" s="142">
        <f t="shared" si="26"/>
        <v>3754542</v>
      </c>
      <c r="H286" s="142"/>
      <c r="I286" s="230"/>
      <c r="J286" s="129"/>
      <c r="K286" s="278"/>
      <c r="M286" s="285"/>
    </row>
    <row r="287" spans="1:13" ht="24" x14ac:dyDescent="0.25">
      <c r="A287" s="234" t="s">
        <v>577</v>
      </c>
      <c r="B287" s="167" t="s">
        <v>578</v>
      </c>
      <c r="C287" s="168"/>
      <c r="D287" s="143" t="s">
        <v>1346</v>
      </c>
      <c r="E287" s="141">
        <v>75</v>
      </c>
      <c r="F287" s="142">
        <v>18125</v>
      </c>
      <c r="G287" s="142">
        <f t="shared" si="26"/>
        <v>1359375</v>
      </c>
      <c r="H287" s="142"/>
      <c r="I287" s="230"/>
      <c r="J287" s="129"/>
      <c r="K287" s="278"/>
      <c r="M287" s="285"/>
    </row>
    <row r="288" spans="1:13" ht="24" x14ac:dyDescent="0.25">
      <c r="A288" s="234" t="s">
        <v>579</v>
      </c>
      <c r="B288" s="167" t="s">
        <v>580</v>
      </c>
      <c r="C288" s="168"/>
      <c r="D288" s="143" t="s">
        <v>1346</v>
      </c>
      <c r="E288" s="141">
        <v>22</v>
      </c>
      <c r="F288" s="142">
        <v>28175</v>
      </c>
      <c r="G288" s="142">
        <f t="shared" si="26"/>
        <v>619850</v>
      </c>
      <c r="H288" s="142"/>
      <c r="I288" s="230"/>
      <c r="J288" s="129"/>
      <c r="K288" s="278"/>
      <c r="M288" s="285"/>
    </row>
    <row r="289" spans="1:13" x14ac:dyDescent="0.25">
      <c r="A289" s="237" t="s">
        <v>581</v>
      </c>
      <c r="B289" s="179" t="s">
        <v>582</v>
      </c>
      <c r="C289" s="180"/>
      <c r="D289" s="165"/>
      <c r="E289" s="166"/>
      <c r="F289" s="164"/>
      <c r="G289" s="164">
        <f>SUM(G290:G318)</f>
        <v>451567410</v>
      </c>
      <c r="H289" s="164"/>
      <c r="I289" s="233"/>
      <c r="J289" s="129"/>
      <c r="K289" s="278"/>
      <c r="M289" s="285"/>
    </row>
    <row r="290" spans="1:13" ht="72" x14ac:dyDescent="0.25">
      <c r="A290" s="234" t="s">
        <v>583</v>
      </c>
      <c r="B290" s="167" t="s">
        <v>584</v>
      </c>
      <c r="C290" s="168"/>
      <c r="D290" s="143" t="s">
        <v>1820</v>
      </c>
      <c r="E290" s="141">
        <v>15</v>
      </c>
      <c r="F290" s="142">
        <v>97440</v>
      </c>
      <c r="G290" s="142">
        <f t="shared" ref="G290:G318" si="27">+F290*E290</f>
        <v>1461600</v>
      </c>
      <c r="H290" s="142"/>
      <c r="I290" s="230"/>
      <c r="J290" s="129"/>
      <c r="K290" s="278"/>
      <c r="M290" s="285"/>
    </row>
    <row r="291" spans="1:13" ht="96" x14ac:dyDescent="0.25">
      <c r="A291" s="234" t="s">
        <v>585</v>
      </c>
      <c r="B291" s="167" t="s">
        <v>586</v>
      </c>
      <c r="C291" s="168"/>
      <c r="D291" s="143" t="s">
        <v>1820</v>
      </c>
      <c r="E291" s="141">
        <v>50</v>
      </c>
      <c r="F291" s="142">
        <v>219240</v>
      </c>
      <c r="G291" s="142">
        <f t="shared" si="27"/>
        <v>10962000</v>
      </c>
      <c r="H291" s="142"/>
      <c r="I291" s="230"/>
      <c r="J291" s="129"/>
      <c r="K291" s="278"/>
      <c r="M291" s="285"/>
    </row>
    <row r="292" spans="1:13" ht="96" x14ac:dyDescent="0.25">
      <c r="A292" s="234" t="s">
        <v>587</v>
      </c>
      <c r="B292" s="167" t="s">
        <v>588</v>
      </c>
      <c r="C292" s="168"/>
      <c r="D292" s="143" t="s">
        <v>1820</v>
      </c>
      <c r="E292" s="141">
        <v>15</v>
      </c>
      <c r="F292" s="142">
        <v>219240</v>
      </c>
      <c r="G292" s="142">
        <f t="shared" si="27"/>
        <v>3288600</v>
      </c>
      <c r="H292" s="142"/>
      <c r="I292" s="230"/>
      <c r="J292" s="129"/>
      <c r="K292" s="278"/>
      <c r="M292" s="285"/>
    </row>
    <row r="293" spans="1:13" ht="48" x14ac:dyDescent="0.25">
      <c r="A293" s="234" t="s">
        <v>589</v>
      </c>
      <c r="B293" s="167" t="s">
        <v>590</v>
      </c>
      <c r="C293" s="168"/>
      <c r="D293" s="143" t="s">
        <v>1820</v>
      </c>
      <c r="E293" s="141">
        <v>24</v>
      </c>
      <c r="F293" s="142">
        <v>121800</v>
      </c>
      <c r="G293" s="142">
        <f t="shared" si="27"/>
        <v>2923200</v>
      </c>
      <c r="H293" s="142"/>
      <c r="I293" s="230"/>
      <c r="J293" s="129"/>
      <c r="K293" s="278"/>
      <c r="M293" s="285"/>
    </row>
    <row r="294" spans="1:13" ht="60" x14ac:dyDescent="0.25">
      <c r="A294" s="234" t="s">
        <v>591</v>
      </c>
      <c r="B294" s="167" t="s">
        <v>592</v>
      </c>
      <c r="C294" s="168"/>
      <c r="D294" s="143" t="s">
        <v>1820</v>
      </c>
      <c r="E294" s="141">
        <v>6</v>
      </c>
      <c r="F294" s="142">
        <v>146160</v>
      </c>
      <c r="G294" s="142">
        <f t="shared" si="27"/>
        <v>876960</v>
      </c>
      <c r="H294" s="142"/>
      <c r="I294" s="230"/>
      <c r="J294" s="129"/>
      <c r="K294" s="278"/>
      <c r="M294" s="285"/>
    </row>
    <row r="295" spans="1:13" ht="60" x14ac:dyDescent="0.25">
      <c r="A295" s="234" t="s">
        <v>593</v>
      </c>
      <c r="B295" s="167" t="s">
        <v>594</v>
      </c>
      <c r="C295" s="168"/>
      <c r="D295" s="143" t="s">
        <v>1820</v>
      </c>
      <c r="E295" s="141">
        <v>14</v>
      </c>
      <c r="F295" s="142">
        <v>548100</v>
      </c>
      <c r="G295" s="142">
        <f t="shared" si="27"/>
        <v>7673400</v>
      </c>
      <c r="H295" s="142"/>
      <c r="I295" s="230"/>
      <c r="J295" s="129"/>
      <c r="K295" s="278"/>
      <c r="M295" s="285"/>
    </row>
    <row r="296" spans="1:13" ht="72" x14ac:dyDescent="0.25">
      <c r="A296" s="234" t="s">
        <v>595</v>
      </c>
      <c r="B296" s="167" t="s">
        <v>596</v>
      </c>
      <c r="C296" s="168"/>
      <c r="D296" s="143" t="s">
        <v>1820</v>
      </c>
      <c r="E296" s="141">
        <v>8</v>
      </c>
      <c r="F296" s="142">
        <v>280140</v>
      </c>
      <c r="G296" s="142">
        <f t="shared" si="27"/>
        <v>2241120</v>
      </c>
      <c r="H296" s="142"/>
      <c r="I296" s="230"/>
      <c r="J296" s="129"/>
      <c r="K296" s="278"/>
      <c r="M296" s="285"/>
    </row>
    <row r="297" spans="1:13" ht="72" x14ac:dyDescent="0.25">
      <c r="A297" s="234" t="s">
        <v>597</v>
      </c>
      <c r="B297" s="167" t="s">
        <v>598</v>
      </c>
      <c r="C297" s="168"/>
      <c r="D297" s="143" t="s">
        <v>1820</v>
      </c>
      <c r="E297" s="141">
        <v>15</v>
      </c>
      <c r="F297" s="142">
        <v>280140</v>
      </c>
      <c r="G297" s="142">
        <f t="shared" si="27"/>
        <v>4202100</v>
      </c>
      <c r="H297" s="142"/>
      <c r="I297" s="230"/>
      <c r="J297" s="129"/>
      <c r="K297" s="278"/>
      <c r="M297" s="285"/>
    </row>
    <row r="298" spans="1:13" ht="84" x14ac:dyDescent="0.25">
      <c r="A298" s="234" t="s">
        <v>599</v>
      </c>
      <c r="B298" s="167" t="s">
        <v>600</v>
      </c>
      <c r="C298" s="168"/>
      <c r="D298" s="143" t="s">
        <v>1820</v>
      </c>
      <c r="E298" s="141">
        <v>53</v>
      </c>
      <c r="F298" s="142">
        <v>584640</v>
      </c>
      <c r="G298" s="142">
        <f t="shared" si="27"/>
        <v>30985920</v>
      </c>
      <c r="H298" s="142"/>
      <c r="I298" s="230"/>
      <c r="J298" s="129"/>
      <c r="K298" s="278"/>
      <c r="M298" s="285"/>
    </row>
    <row r="299" spans="1:13" ht="84" x14ac:dyDescent="0.25">
      <c r="A299" s="234" t="s">
        <v>601</v>
      </c>
      <c r="B299" s="167" t="s">
        <v>602</v>
      </c>
      <c r="C299" s="168"/>
      <c r="D299" s="143" t="s">
        <v>1820</v>
      </c>
      <c r="E299" s="141">
        <v>10</v>
      </c>
      <c r="F299" s="142">
        <v>730800</v>
      </c>
      <c r="G299" s="142">
        <f t="shared" si="27"/>
        <v>7308000</v>
      </c>
      <c r="H299" s="142"/>
      <c r="I299" s="230"/>
      <c r="J299" s="129"/>
      <c r="K299" s="278"/>
      <c r="M299" s="285"/>
    </row>
    <row r="300" spans="1:13" ht="84" x14ac:dyDescent="0.25">
      <c r="A300" s="234" t="s">
        <v>603</v>
      </c>
      <c r="B300" s="167" t="s">
        <v>604</v>
      </c>
      <c r="C300" s="168"/>
      <c r="D300" s="143" t="s">
        <v>1820</v>
      </c>
      <c r="E300" s="141">
        <v>8</v>
      </c>
      <c r="F300" s="142">
        <v>365400</v>
      </c>
      <c r="G300" s="142">
        <f t="shared" si="27"/>
        <v>2923200</v>
      </c>
      <c r="H300" s="142"/>
      <c r="I300" s="230"/>
      <c r="J300" s="129"/>
      <c r="K300" s="278"/>
      <c r="M300" s="285"/>
    </row>
    <row r="301" spans="1:13" ht="72" x14ac:dyDescent="0.25">
      <c r="A301" s="234" t="s">
        <v>605</v>
      </c>
      <c r="B301" s="167" t="s">
        <v>606</v>
      </c>
      <c r="C301" s="168"/>
      <c r="D301" s="143" t="s">
        <v>840</v>
      </c>
      <c r="E301" s="141">
        <v>50</v>
      </c>
      <c r="F301" s="142">
        <v>219240</v>
      </c>
      <c r="G301" s="142">
        <f t="shared" si="27"/>
        <v>10962000</v>
      </c>
      <c r="H301" s="142"/>
      <c r="I301" s="230"/>
      <c r="J301" s="129"/>
      <c r="K301" s="278"/>
      <c r="M301" s="285"/>
    </row>
    <row r="302" spans="1:13" ht="60" x14ac:dyDescent="0.25">
      <c r="A302" s="234" t="s">
        <v>607</v>
      </c>
      <c r="B302" s="167" t="s">
        <v>608</v>
      </c>
      <c r="C302" s="168"/>
      <c r="D302" s="143" t="s">
        <v>1820</v>
      </c>
      <c r="E302" s="141">
        <v>66</v>
      </c>
      <c r="F302" s="142">
        <v>487200</v>
      </c>
      <c r="G302" s="142">
        <f t="shared" si="27"/>
        <v>32155200</v>
      </c>
      <c r="H302" s="142"/>
      <c r="I302" s="230"/>
      <c r="J302" s="129"/>
      <c r="K302" s="278"/>
      <c r="M302" s="285"/>
    </row>
    <row r="303" spans="1:13" ht="72" x14ac:dyDescent="0.25">
      <c r="A303" s="234" t="s">
        <v>609</v>
      </c>
      <c r="B303" s="167" t="s">
        <v>610</v>
      </c>
      <c r="C303" s="168"/>
      <c r="D303" s="143" t="s">
        <v>1820</v>
      </c>
      <c r="E303" s="141">
        <v>17</v>
      </c>
      <c r="F303" s="142">
        <v>91350</v>
      </c>
      <c r="G303" s="142">
        <f t="shared" si="27"/>
        <v>1552950</v>
      </c>
      <c r="H303" s="142"/>
      <c r="I303" s="230"/>
      <c r="J303" s="129"/>
      <c r="K303" s="278"/>
      <c r="M303" s="285"/>
    </row>
    <row r="304" spans="1:13" ht="72" x14ac:dyDescent="0.25">
      <c r="A304" s="234" t="s">
        <v>611</v>
      </c>
      <c r="B304" s="167" t="s">
        <v>612</v>
      </c>
      <c r="C304" s="168"/>
      <c r="D304" s="143" t="s">
        <v>1820</v>
      </c>
      <c r="E304" s="141">
        <v>24</v>
      </c>
      <c r="F304" s="142">
        <v>109620</v>
      </c>
      <c r="G304" s="142">
        <f t="shared" si="27"/>
        <v>2630880</v>
      </c>
      <c r="H304" s="142"/>
      <c r="I304" s="230"/>
      <c r="J304" s="129"/>
      <c r="K304" s="278"/>
      <c r="M304" s="285"/>
    </row>
    <row r="305" spans="1:13" ht="72" x14ac:dyDescent="0.25">
      <c r="A305" s="234" t="s">
        <v>613</v>
      </c>
      <c r="B305" s="167" t="s">
        <v>614</v>
      </c>
      <c r="C305" s="168"/>
      <c r="D305" s="143" t="s">
        <v>1820</v>
      </c>
      <c r="E305" s="141">
        <v>10</v>
      </c>
      <c r="F305" s="142">
        <v>341040</v>
      </c>
      <c r="G305" s="142">
        <f t="shared" si="27"/>
        <v>3410400</v>
      </c>
      <c r="H305" s="142"/>
      <c r="I305" s="230"/>
      <c r="J305" s="129"/>
      <c r="K305" s="278"/>
      <c r="M305" s="285"/>
    </row>
    <row r="306" spans="1:13" ht="72" x14ac:dyDescent="0.25">
      <c r="A306" s="234" t="s">
        <v>615</v>
      </c>
      <c r="B306" s="167" t="s">
        <v>616</v>
      </c>
      <c r="C306" s="168"/>
      <c r="D306" s="143" t="s">
        <v>1820</v>
      </c>
      <c r="E306" s="141">
        <v>12</v>
      </c>
      <c r="F306" s="142">
        <v>584640</v>
      </c>
      <c r="G306" s="142">
        <f t="shared" si="27"/>
        <v>7015680</v>
      </c>
      <c r="H306" s="142"/>
      <c r="I306" s="230"/>
      <c r="J306" s="129"/>
      <c r="K306" s="278"/>
      <c r="M306" s="285"/>
    </row>
    <row r="307" spans="1:13" ht="84" x14ac:dyDescent="0.25">
      <c r="A307" s="234" t="s">
        <v>617</v>
      </c>
      <c r="B307" s="167" t="s">
        <v>618</v>
      </c>
      <c r="C307" s="168"/>
      <c r="D307" s="143" t="s">
        <v>1820</v>
      </c>
      <c r="E307" s="141">
        <v>12</v>
      </c>
      <c r="F307" s="142">
        <v>730800</v>
      </c>
      <c r="G307" s="142">
        <f t="shared" si="27"/>
        <v>8769600</v>
      </c>
      <c r="H307" s="142"/>
      <c r="I307" s="230"/>
      <c r="J307" s="129"/>
      <c r="K307" s="278"/>
      <c r="M307" s="285"/>
    </row>
    <row r="308" spans="1:13" ht="84" x14ac:dyDescent="0.25">
      <c r="A308" s="234" t="s">
        <v>619</v>
      </c>
      <c r="B308" s="167" t="s">
        <v>620</v>
      </c>
      <c r="C308" s="168"/>
      <c r="D308" s="143" t="s">
        <v>1820</v>
      </c>
      <c r="E308" s="141">
        <v>12</v>
      </c>
      <c r="F308" s="142">
        <v>730800</v>
      </c>
      <c r="G308" s="142">
        <f t="shared" si="27"/>
        <v>8769600</v>
      </c>
      <c r="H308" s="142"/>
      <c r="I308" s="230"/>
      <c r="J308" s="129"/>
      <c r="K308" s="278"/>
      <c r="M308" s="285"/>
    </row>
    <row r="309" spans="1:13" ht="96" x14ac:dyDescent="0.25">
      <c r="A309" s="234" t="s">
        <v>621</v>
      </c>
      <c r="B309" s="167" t="s">
        <v>622</v>
      </c>
      <c r="C309" s="168"/>
      <c r="D309" s="143" t="s">
        <v>1820</v>
      </c>
      <c r="E309" s="141">
        <v>18</v>
      </c>
      <c r="F309" s="142">
        <v>694260</v>
      </c>
      <c r="G309" s="142">
        <f t="shared" si="27"/>
        <v>12496680</v>
      </c>
      <c r="H309" s="142"/>
      <c r="I309" s="230"/>
      <c r="J309" s="129"/>
      <c r="K309" s="278"/>
      <c r="M309" s="285"/>
    </row>
    <row r="310" spans="1:13" ht="96" x14ac:dyDescent="0.25">
      <c r="A310" s="234" t="s">
        <v>623</v>
      </c>
      <c r="B310" s="167" t="s">
        <v>624</v>
      </c>
      <c r="C310" s="168"/>
      <c r="D310" s="143" t="s">
        <v>1820</v>
      </c>
      <c r="E310" s="141">
        <v>16</v>
      </c>
      <c r="F310" s="142">
        <v>694260</v>
      </c>
      <c r="G310" s="142">
        <f t="shared" si="27"/>
        <v>11108160</v>
      </c>
      <c r="H310" s="142"/>
      <c r="I310" s="230"/>
      <c r="J310" s="129"/>
      <c r="K310" s="278"/>
      <c r="M310" s="285"/>
    </row>
    <row r="311" spans="1:13" ht="72" x14ac:dyDescent="0.25">
      <c r="A311" s="234" t="s">
        <v>625</v>
      </c>
      <c r="B311" s="167" t="s">
        <v>626</v>
      </c>
      <c r="C311" s="168"/>
      <c r="D311" s="143" t="s">
        <v>1820</v>
      </c>
      <c r="E311" s="141">
        <v>5</v>
      </c>
      <c r="F311" s="142">
        <v>487200</v>
      </c>
      <c r="G311" s="142">
        <f t="shared" si="27"/>
        <v>2436000</v>
      </c>
      <c r="H311" s="142"/>
      <c r="I311" s="230"/>
      <c r="J311" s="129"/>
      <c r="K311" s="278"/>
      <c r="M311" s="285"/>
    </row>
    <row r="312" spans="1:13" ht="84" x14ac:dyDescent="0.25">
      <c r="A312" s="234" t="s">
        <v>627</v>
      </c>
      <c r="B312" s="167" t="s">
        <v>628</v>
      </c>
      <c r="C312" s="168"/>
      <c r="D312" s="143" t="s">
        <v>1820</v>
      </c>
      <c r="E312" s="141">
        <v>167</v>
      </c>
      <c r="F312" s="142">
        <v>243600</v>
      </c>
      <c r="G312" s="142">
        <f t="shared" si="27"/>
        <v>40681200</v>
      </c>
      <c r="H312" s="142"/>
      <c r="I312" s="230"/>
      <c r="J312" s="129"/>
      <c r="K312" s="278"/>
      <c r="M312" s="285"/>
    </row>
    <row r="313" spans="1:13" ht="60" x14ac:dyDescent="0.25">
      <c r="A313" s="234" t="s">
        <v>629</v>
      </c>
      <c r="B313" s="167" t="s">
        <v>630</v>
      </c>
      <c r="C313" s="168"/>
      <c r="D313" s="143" t="s">
        <v>1820</v>
      </c>
      <c r="E313" s="141">
        <v>15</v>
      </c>
      <c r="F313" s="142">
        <v>365400</v>
      </c>
      <c r="G313" s="142">
        <f t="shared" si="27"/>
        <v>5481000</v>
      </c>
      <c r="H313" s="142"/>
      <c r="I313" s="230"/>
      <c r="J313" s="129"/>
      <c r="K313" s="278"/>
      <c r="M313" s="285"/>
    </row>
    <row r="314" spans="1:13" ht="72" x14ac:dyDescent="0.25">
      <c r="A314" s="234" t="s">
        <v>631</v>
      </c>
      <c r="B314" s="167" t="s">
        <v>632</v>
      </c>
      <c r="C314" s="168"/>
      <c r="D314" s="143" t="s">
        <v>1820</v>
      </c>
      <c r="E314" s="141">
        <v>36</v>
      </c>
      <c r="F314" s="142">
        <v>2679600</v>
      </c>
      <c r="G314" s="142">
        <f t="shared" si="27"/>
        <v>96465600</v>
      </c>
      <c r="H314" s="142"/>
      <c r="I314" s="230"/>
      <c r="J314" s="129"/>
      <c r="K314" s="278"/>
      <c r="M314" s="285"/>
    </row>
    <row r="315" spans="1:13" ht="72" x14ac:dyDescent="0.25">
      <c r="A315" s="234" t="s">
        <v>633</v>
      </c>
      <c r="B315" s="167" t="s">
        <v>634</v>
      </c>
      <c r="C315" s="168"/>
      <c r="D315" s="143" t="s">
        <v>1820</v>
      </c>
      <c r="E315" s="141">
        <v>36</v>
      </c>
      <c r="F315" s="142">
        <v>3532200</v>
      </c>
      <c r="G315" s="142">
        <f t="shared" si="27"/>
        <v>127159200</v>
      </c>
      <c r="H315" s="142"/>
      <c r="I315" s="230"/>
      <c r="J315" s="129"/>
      <c r="K315" s="278"/>
      <c r="M315" s="285"/>
    </row>
    <row r="316" spans="1:13" ht="72" x14ac:dyDescent="0.25">
      <c r="A316" s="234" t="s">
        <v>635</v>
      </c>
      <c r="B316" s="167" t="s">
        <v>636</v>
      </c>
      <c r="C316" s="168"/>
      <c r="D316" s="143" t="s">
        <v>1820</v>
      </c>
      <c r="E316" s="141">
        <v>13</v>
      </c>
      <c r="F316" s="142">
        <v>255780</v>
      </c>
      <c r="G316" s="142">
        <f t="shared" si="27"/>
        <v>3325140</v>
      </c>
      <c r="H316" s="142"/>
      <c r="I316" s="230"/>
      <c r="J316" s="129"/>
      <c r="K316" s="278"/>
      <c r="M316" s="285"/>
    </row>
    <row r="317" spans="1:13" ht="72" x14ac:dyDescent="0.25">
      <c r="A317" s="234" t="s">
        <v>637</v>
      </c>
      <c r="B317" s="167" t="s">
        <v>638</v>
      </c>
      <c r="C317" s="168"/>
      <c r="D317" s="143" t="s">
        <v>1820</v>
      </c>
      <c r="E317" s="141">
        <v>6</v>
      </c>
      <c r="F317" s="142">
        <v>255780</v>
      </c>
      <c r="G317" s="142">
        <f t="shared" si="27"/>
        <v>1534680</v>
      </c>
      <c r="H317" s="142"/>
      <c r="I317" s="230"/>
      <c r="J317" s="129"/>
      <c r="K317" s="278"/>
      <c r="M317" s="285"/>
    </row>
    <row r="318" spans="1:13" ht="60" x14ac:dyDescent="0.25">
      <c r="A318" s="234" t="s">
        <v>639</v>
      </c>
      <c r="B318" s="167" t="s">
        <v>640</v>
      </c>
      <c r="C318" s="168"/>
      <c r="D318" s="143" t="s">
        <v>1820</v>
      </c>
      <c r="E318" s="141">
        <v>3</v>
      </c>
      <c r="F318" s="142">
        <v>255780</v>
      </c>
      <c r="G318" s="142">
        <f t="shared" si="27"/>
        <v>767340</v>
      </c>
      <c r="H318" s="142"/>
      <c r="I318" s="230"/>
      <c r="J318" s="129"/>
      <c r="K318" s="278"/>
      <c r="M318" s="285"/>
    </row>
    <row r="319" spans="1:13" x14ac:dyDescent="0.25">
      <c r="A319" s="232" t="s">
        <v>641</v>
      </c>
      <c r="B319" s="159" t="s">
        <v>642</v>
      </c>
      <c r="C319" s="160"/>
      <c r="D319" s="161"/>
      <c r="E319" s="162"/>
      <c r="F319" s="163"/>
      <c r="G319" s="163">
        <f>SUM(G320:G324)</f>
        <v>60845439.049999997</v>
      </c>
      <c r="H319" s="163"/>
      <c r="I319" s="236"/>
      <c r="J319" s="129"/>
      <c r="K319" s="278"/>
      <c r="M319" s="285"/>
    </row>
    <row r="320" spans="1:13" ht="24" x14ac:dyDescent="0.25">
      <c r="A320" s="234" t="s">
        <v>643</v>
      </c>
      <c r="B320" s="167" t="s">
        <v>644</v>
      </c>
      <c r="C320" s="168"/>
      <c r="D320" s="143" t="s">
        <v>223</v>
      </c>
      <c r="E320" s="141">
        <v>4202.6099999999997</v>
      </c>
      <c r="F320" s="142">
        <v>9737</v>
      </c>
      <c r="G320" s="142">
        <f t="shared" ref="G320:G324" si="28">+F320*E320</f>
        <v>40920813.57</v>
      </c>
      <c r="H320" s="142"/>
      <c r="I320" s="230"/>
      <c r="J320" s="129"/>
      <c r="K320" s="278"/>
      <c r="M320" s="285"/>
    </row>
    <row r="321" spans="1:13" ht="24" x14ac:dyDescent="0.25">
      <c r="A321" s="234" t="s">
        <v>645</v>
      </c>
      <c r="B321" s="167" t="s">
        <v>646</v>
      </c>
      <c r="C321" s="168"/>
      <c r="D321" s="143" t="s">
        <v>196</v>
      </c>
      <c r="E321" s="141">
        <v>663.2</v>
      </c>
      <c r="F321" s="142">
        <v>5895</v>
      </c>
      <c r="G321" s="142">
        <f t="shared" si="28"/>
        <v>3909564.0000000005</v>
      </c>
      <c r="H321" s="142"/>
      <c r="I321" s="230"/>
      <c r="J321" s="129"/>
      <c r="K321" s="278"/>
      <c r="M321" s="285"/>
    </row>
    <row r="322" spans="1:13" x14ac:dyDescent="0.25">
      <c r="A322" s="234" t="s">
        <v>647</v>
      </c>
      <c r="B322" s="167" t="s">
        <v>648</v>
      </c>
      <c r="C322" s="168"/>
      <c r="D322" s="143" t="s">
        <v>223</v>
      </c>
      <c r="E322" s="141">
        <v>1242.8</v>
      </c>
      <c r="F322" s="142">
        <v>9262</v>
      </c>
      <c r="G322" s="142">
        <f t="shared" si="28"/>
        <v>11510813.6</v>
      </c>
      <c r="H322" s="142"/>
      <c r="I322" s="230"/>
      <c r="J322" s="129"/>
      <c r="K322" s="278"/>
      <c r="M322" s="285"/>
    </row>
    <row r="323" spans="1:13" ht="24" x14ac:dyDescent="0.25">
      <c r="A323" s="234" t="s">
        <v>649</v>
      </c>
      <c r="B323" s="167" t="s">
        <v>650</v>
      </c>
      <c r="C323" s="168"/>
      <c r="D323" s="143" t="s">
        <v>223</v>
      </c>
      <c r="E323" s="141">
        <v>602.79</v>
      </c>
      <c r="F323" s="142">
        <v>6428</v>
      </c>
      <c r="G323" s="142">
        <f t="shared" si="28"/>
        <v>3874734.1199999996</v>
      </c>
      <c r="H323" s="142"/>
      <c r="I323" s="230"/>
      <c r="J323" s="129"/>
      <c r="K323" s="278"/>
      <c r="M323" s="285"/>
    </row>
    <row r="324" spans="1:13" ht="24" x14ac:dyDescent="0.25">
      <c r="A324" s="234" t="s">
        <v>651</v>
      </c>
      <c r="B324" s="167" t="s">
        <v>652</v>
      </c>
      <c r="C324" s="168"/>
      <c r="D324" s="143" t="s">
        <v>196</v>
      </c>
      <c r="E324" s="141">
        <v>168.68</v>
      </c>
      <c r="F324" s="142">
        <v>3732</v>
      </c>
      <c r="G324" s="142">
        <f t="shared" si="28"/>
        <v>629513.76</v>
      </c>
      <c r="H324" s="142"/>
      <c r="I324" s="230"/>
      <c r="J324" s="129"/>
      <c r="K324" s="278"/>
      <c r="M324" s="285"/>
    </row>
    <row r="325" spans="1:13" x14ac:dyDescent="0.25">
      <c r="A325" s="232" t="s">
        <v>653</v>
      </c>
      <c r="B325" s="159" t="s">
        <v>654</v>
      </c>
      <c r="C325" s="160"/>
      <c r="D325" s="165"/>
      <c r="E325" s="166"/>
      <c r="F325" s="164"/>
      <c r="G325" s="164">
        <f>SUM(G326)</f>
        <v>2508300.48</v>
      </c>
      <c r="H325" s="164"/>
      <c r="I325" s="233"/>
      <c r="J325" s="129"/>
      <c r="K325" s="278"/>
      <c r="M325" s="285"/>
    </row>
    <row r="326" spans="1:13" x14ac:dyDescent="0.25">
      <c r="A326" s="234" t="s">
        <v>655</v>
      </c>
      <c r="B326" s="167" t="s">
        <v>656</v>
      </c>
      <c r="C326" s="168"/>
      <c r="D326" s="143" t="s">
        <v>223</v>
      </c>
      <c r="E326" s="141">
        <v>44.31</v>
      </c>
      <c r="F326" s="142">
        <v>56608</v>
      </c>
      <c r="G326" s="142">
        <f>+F326*E326</f>
        <v>2508300.48</v>
      </c>
      <c r="H326" s="142"/>
      <c r="I326" s="230"/>
      <c r="J326" s="129"/>
      <c r="K326" s="278"/>
      <c r="M326" s="285"/>
    </row>
    <row r="327" spans="1:13" x14ac:dyDescent="0.25">
      <c r="A327" s="237" t="s">
        <v>657</v>
      </c>
      <c r="B327" s="179" t="s">
        <v>658</v>
      </c>
      <c r="C327" s="180"/>
      <c r="D327" s="165"/>
      <c r="E327" s="166"/>
      <c r="F327" s="164"/>
      <c r="G327" s="164">
        <f>+G328+G341+G364+G395+G405+G408+G412+G425+G436+G454+G458+G464+G466</f>
        <v>210608150.19999999</v>
      </c>
      <c r="H327" s="164"/>
      <c r="I327" s="233"/>
      <c r="J327" s="129"/>
      <c r="K327" s="278"/>
      <c r="M327" s="285"/>
    </row>
    <row r="328" spans="1:13" x14ac:dyDescent="0.25">
      <c r="A328" s="238" t="s">
        <v>659</v>
      </c>
      <c r="B328" s="181" t="s">
        <v>660</v>
      </c>
      <c r="C328" s="182"/>
      <c r="D328" s="152"/>
      <c r="E328" s="153"/>
      <c r="F328" s="154"/>
      <c r="G328" s="155">
        <f>SUM(G329:G340)</f>
        <v>1975986</v>
      </c>
      <c r="H328" s="154"/>
      <c r="I328" s="228"/>
      <c r="J328" s="129"/>
      <c r="K328" s="278"/>
      <c r="M328" s="285"/>
    </row>
    <row r="329" spans="1:13" x14ac:dyDescent="0.25">
      <c r="A329" s="239" t="s">
        <v>661</v>
      </c>
      <c r="B329" s="183" t="s">
        <v>662</v>
      </c>
      <c r="C329" s="139"/>
      <c r="D329" s="143" t="s">
        <v>1820</v>
      </c>
      <c r="E329" s="141">
        <v>1</v>
      </c>
      <c r="F329" s="142">
        <v>138295</v>
      </c>
      <c r="G329" s="142">
        <f t="shared" ref="G329:G340" si="29">+F329*E329</f>
        <v>138295</v>
      </c>
      <c r="H329" s="142"/>
      <c r="I329" s="230"/>
      <c r="J329" s="129"/>
      <c r="K329" s="278"/>
      <c r="M329" s="285"/>
    </row>
    <row r="330" spans="1:13" x14ac:dyDescent="0.25">
      <c r="A330" s="239" t="s">
        <v>663</v>
      </c>
      <c r="B330" s="183" t="s">
        <v>664</v>
      </c>
      <c r="C330" s="139" t="s">
        <v>665</v>
      </c>
      <c r="D330" s="143" t="s">
        <v>840</v>
      </c>
      <c r="E330" s="141">
        <v>67</v>
      </c>
      <c r="F330" s="142">
        <v>8107</v>
      </c>
      <c r="G330" s="142">
        <f t="shared" si="29"/>
        <v>543169</v>
      </c>
      <c r="H330" s="142"/>
      <c r="I330" s="230"/>
      <c r="J330" s="129"/>
      <c r="K330" s="278"/>
      <c r="M330" s="285"/>
    </row>
    <row r="331" spans="1:13" x14ac:dyDescent="0.25">
      <c r="A331" s="239" t="s">
        <v>666</v>
      </c>
      <c r="B331" s="183" t="s">
        <v>667</v>
      </c>
      <c r="C331" s="139" t="s">
        <v>665</v>
      </c>
      <c r="D331" s="143" t="s">
        <v>1820</v>
      </c>
      <c r="E331" s="141">
        <v>14</v>
      </c>
      <c r="F331" s="142">
        <v>5163</v>
      </c>
      <c r="G331" s="142">
        <f t="shared" si="29"/>
        <v>72282</v>
      </c>
      <c r="H331" s="142"/>
      <c r="I331" s="230"/>
      <c r="J331" s="129"/>
      <c r="K331" s="278"/>
      <c r="M331" s="285"/>
    </row>
    <row r="332" spans="1:13" x14ac:dyDescent="0.25">
      <c r="A332" s="239" t="s">
        <v>668</v>
      </c>
      <c r="B332" s="183" t="s">
        <v>669</v>
      </c>
      <c r="C332" s="139" t="s">
        <v>665</v>
      </c>
      <c r="D332" s="143" t="s">
        <v>840</v>
      </c>
      <c r="E332" s="141">
        <v>3</v>
      </c>
      <c r="F332" s="142">
        <v>23592</v>
      </c>
      <c r="G332" s="142">
        <f t="shared" si="29"/>
        <v>70776</v>
      </c>
      <c r="H332" s="142"/>
      <c r="I332" s="230"/>
      <c r="J332" s="129"/>
      <c r="K332" s="278"/>
      <c r="M332" s="285"/>
    </row>
    <row r="333" spans="1:13" x14ac:dyDescent="0.25">
      <c r="A333" s="239" t="s">
        <v>670</v>
      </c>
      <c r="B333" s="183" t="s">
        <v>671</v>
      </c>
      <c r="C333" s="139" t="s">
        <v>665</v>
      </c>
      <c r="D333" s="143" t="s">
        <v>1820</v>
      </c>
      <c r="E333" s="141">
        <v>4</v>
      </c>
      <c r="F333" s="142">
        <v>5572</v>
      </c>
      <c r="G333" s="142">
        <f t="shared" si="29"/>
        <v>22288</v>
      </c>
      <c r="H333" s="142"/>
      <c r="I333" s="230"/>
      <c r="J333" s="129"/>
      <c r="K333" s="278"/>
      <c r="M333" s="285"/>
    </row>
    <row r="334" spans="1:13" x14ac:dyDescent="0.25">
      <c r="A334" s="239" t="s">
        <v>672</v>
      </c>
      <c r="B334" s="183" t="s">
        <v>673</v>
      </c>
      <c r="C334" s="139" t="s">
        <v>665</v>
      </c>
      <c r="D334" s="143" t="s">
        <v>1820</v>
      </c>
      <c r="E334" s="141">
        <v>1</v>
      </c>
      <c r="F334" s="142">
        <v>67600</v>
      </c>
      <c r="G334" s="142">
        <f t="shared" si="29"/>
        <v>67600</v>
      </c>
      <c r="H334" s="142"/>
      <c r="I334" s="230"/>
      <c r="J334" s="129"/>
      <c r="K334" s="278"/>
      <c r="M334" s="285"/>
    </row>
    <row r="335" spans="1:13" x14ac:dyDescent="0.25">
      <c r="A335" s="239" t="s">
        <v>674</v>
      </c>
      <c r="B335" s="183" t="s">
        <v>675</v>
      </c>
      <c r="C335" s="139" t="s">
        <v>665</v>
      </c>
      <c r="D335" s="143" t="s">
        <v>1820</v>
      </c>
      <c r="E335" s="141">
        <v>4</v>
      </c>
      <c r="F335" s="142">
        <v>63968</v>
      </c>
      <c r="G335" s="142">
        <f t="shared" si="29"/>
        <v>255872</v>
      </c>
      <c r="H335" s="142"/>
      <c r="I335" s="230"/>
      <c r="J335" s="129"/>
      <c r="K335" s="278"/>
      <c r="M335" s="285"/>
    </row>
    <row r="336" spans="1:13" x14ac:dyDescent="0.25">
      <c r="A336" s="239" t="s">
        <v>676</v>
      </c>
      <c r="B336" s="183" t="s">
        <v>677</v>
      </c>
      <c r="C336" s="139" t="s">
        <v>665</v>
      </c>
      <c r="D336" s="143" t="s">
        <v>1820</v>
      </c>
      <c r="E336" s="141">
        <v>1</v>
      </c>
      <c r="F336" s="142">
        <v>63968</v>
      </c>
      <c r="G336" s="142">
        <f t="shared" si="29"/>
        <v>63968</v>
      </c>
      <c r="H336" s="142"/>
      <c r="I336" s="230"/>
      <c r="J336" s="129"/>
      <c r="K336" s="278"/>
      <c r="M336" s="285"/>
    </row>
    <row r="337" spans="1:13" x14ac:dyDescent="0.25">
      <c r="A337" s="239" t="s">
        <v>678</v>
      </c>
      <c r="B337" s="183" t="s">
        <v>679</v>
      </c>
      <c r="C337" s="139" t="s">
        <v>665</v>
      </c>
      <c r="D337" s="143" t="s">
        <v>1820</v>
      </c>
      <c r="E337" s="141">
        <v>1</v>
      </c>
      <c r="F337" s="142">
        <v>68247</v>
      </c>
      <c r="G337" s="142">
        <f t="shared" si="29"/>
        <v>68247</v>
      </c>
      <c r="H337" s="142"/>
      <c r="I337" s="230"/>
      <c r="J337" s="129"/>
      <c r="K337" s="278"/>
      <c r="M337" s="285"/>
    </row>
    <row r="338" spans="1:13" x14ac:dyDescent="0.25">
      <c r="A338" s="239" t="s">
        <v>680</v>
      </c>
      <c r="B338" s="183" t="s">
        <v>681</v>
      </c>
      <c r="C338" s="139" t="s">
        <v>682</v>
      </c>
      <c r="D338" s="143" t="s">
        <v>1820</v>
      </c>
      <c r="E338" s="141">
        <v>1</v>
      </c>
      <c r="F338" s="142">
        <v>59756</v>
      </c>
      <c r="G338" s="142">
        <f t="shared" si="29"/>
        <v>59756</v>
      </c>
      <c r="H338" s="142"/>
      <c r="I338" s="230"/>
      <c r="J338" s="129"/>
      <c r="K338" s="278"/>
      <c r="M338" s="285"/>
    </row>
    <row r="339" spans="1:13" x14ac:dyDescent="0.25">
      <c r="A339" s="239" t="s">
        <v>683</v>
      </c>
      <c r="B339" s="183" t="s">
        <v>684</v>
      </c>
      <c r="C339" s="139" t="s">
        <v>665</v>
      </c>
      <c r="D339" s="143" t="s">
        <v>1820</v>
      </c>
      <c r="E339" s="141">
        <v>1</v>
      </c>
      <c r="F339" s="142">
        <v>417822</v>
      </c>
      <c r="G339" s="142">
        <f t="shared" si="29"/>
        <v>417822</v>
      </c>
      <c r="H339" s="142"/>
      <c r="I339" s="230"/>
      <c r="J339" s="129"/>
      <c r="K339" s="278"/>
      <c r="M339" s="285"/>
    </row>
    <row r="340" spans="1:13" x14ac:dyDescent="0.25">
      <c r="A340" s="239" t="s">
        <v>685</v>
      </c>
      <c r="B340" s="183" t="s">
        <v>686</v>
      </c>
      <c r="C340" s="139" t="s">
        <v>665</v>
      </c>
      <c r="D340" s="143" t="s">
        <v>1820</v>
      </c>
      <c r="E340" s="141">
        <v>1</v>
      </c>
      <c r="F340" s="142">
        <v>195911</v>
      </c>
      <c r="G340" s="142">
        <f t="shared" si="29"/>
        <v>195911</v>
      </c>
      <c r="H340" s="142"/>
      <c r="I340" s="230"/>
      <c r="J340" s="129"/>
      <c r="K340" s="278"/>
      <c r="M340" s="285"/>
    </row>
    <row r="341" spans="1:13" x14ac:dyDescent="0.25">
      <c r="A341" s="238" t="s">
        <v>687</v>
      </c>
      <c r="B341" s="181" t="s">
        <v>688</v>
      </c>
      <c r="C341" s="184"/>
      <c r="D341" s="152"/>
      <c r="E341" s="153"/>
      <c r="F341" s="154"/>
      <c r="G341" s="155">
        <f>SUM(G342:G363)</f>
        <v>14974162</v>
      </c>
      <c r="H341" s="154"/>
      <c r="I341" s="228"/>
      <c r="J341" s="129"/>
      <c r="K341" s="278"/>
      <c r="M341" s="285"/>
    </row>
    <row r="342" spans="1:13" x14ac:dyDescent="0.25">
      <c r="A342" s="239" t="s">
        <v>689</v>
      </c>
      <c r="B342" s="183" t="s">
        <v>669</v>
      </c>
      <c r="C342" s="139" t="s">
        <v>690</v>
      </c>
      <c r="D342" s="143" t="s">
        <v>840</v>
      </c>
      <c r="E342" s="141">
        <v>23</v>
      </c>
      <c r="F342" s="142">
        <v>94742</v>
      </c>
      <c r="G342" s="142">
        <f t="shared" ref="G342:G363" si="30">+F342*E342</f>
        <v>2179066</v>
      </c>
      <c r="H342" s="142"/>
      <c r="I342" s="230"/>
      <c r="J342" s="129"/>
      <c r="K342" s="278"/>
      <c r="M342" s="285"/>
    </row>
    <row r="343" spans="1:13" x14ac:dyDescent="0.25">
      <c r="A343" s="239" t="s">
        <v>691</v>
      </c>
      <c r="B343" s="183" t="s">
        <v>671</v>
      </c>
      <c r="C343" s="139" t="s">
        <v>690</v>
      </c>
      <c r="D343" s="143" t="s">
        <v>1820</v>
      </c>
      <c r="E343" s="141">
        <v>14</v>
      </c>
      <c r="F343" s="142">
        <v>36104</v>
      </c>
      <c r="G343" s="142">
        <f t="shared" si="30"/>
        <v>505456</v>
      </c>
      <c r="H343" s="142"/>
      <c r="I343" s="230"/>
      <c r="J343" s="129"/>
      <c r="K343" s="278"/>
      <c r="M343" s="285"/>
    </row>
    <row r="344" spans="1:13" x14ac:dyDescent="0.25">
      <c r="A344" s="239" t="s">
        <v>692</v>
      </c>
      <c r="B344" s="183" t="s">
        <v>669</v>
      </c>
      <c r="C344" s="139" t="s">
        <v>693</v>
      </c>
      <c r="D344" s="143" t="s">
        <v>840</v>
      </c>
      <c r="E344" s="141">
        <v>14</v>
      </c>
      <c r="F344" s="142">
        <v>79765</v>
      </c>
      <c r="G344" s="142">
        <f t="shared" si="30"/>
        <v>1116710</v>
      </c>
      <c r="H344" s="142"/>
      <c r="I344" s="230"/>
      <c r="J344" s="129"/>
      <c r="K344" s="278"/>
      <c r="M344" s="285"/>
    </row>
    <row r="345" spans="1:13" x14ac:dyDescent="0.25">
      <c r="A345" s="239" t="s">
        <v>694</v>
      </c>
      <c r="B345" s="183" t="s">
        <v>671</v>
      </c>
      <c r="C345" s="139" t="s">
        <v>693</v>
      </c>
      <c r="D345" s="143" t="s">
        <v>1820</v>
      </c>
      <c r="E345" s="141">
        <v>18</v>
      </c>
      <c r="F345" s="142">
        <v>20597</v>
      </c>
      <c r="G345" s="142">
        <f t="shared" si="30"/>
        <v>370746</v>
      </c>
      <c r="H345" s="142"/>
      <c r="I345" s="230"/>
      <c r="J345" s="129"/>
      <c r="K345" s="278"/>
      <c r="M345" s="285"/>
    </row>
    <row r="346" spans="1:13" x14ac:dyDescent="0.25">
      <c r="A346" s="239" t="s">
        <v>695</v>
      </c>
      <c r="B346" s="183" t="s">
        <v>669</v>
      </c>
      <c r="C346" s="139" t="s">
        <v>696</v>
      </c>
      <c r="D346" s="143" t="s">
        <v>840</v>
      </c>
      <c r="E346" s="141">
        <v>14</v>
      </c>
      <c r="F346" s="142">
        <v>37331</v>
      </c>
      <c r="G346" s="142">
        <f t="shared" si="30"/>
        <v>522634</v>
      </c>
      <c r="H346" s="142"/>
      <c r="I346" s="230"/>
      <c r="J346" s="129"/>
      <c r="K346" s="278"/>
      <c r="M346" s="285"/>
    </row>
    <row r="347" spans="1:13" x14ac:dyDescent="0.25">
      <c r="A347" s="239" t="s">
        <v>697</v>
      </c>
      <c r="B347" s="183" t="s">
        <v>671</v>
      </c>
      <c r="C347" s="139" t="s">
        <v>696</v>
      </c>
      <c r="D347" s="143" t="s">
        <v>1820</v>
      </c>
      <c r="E347" s="141">
        <v>11</v>
      </c>
      <c r="F347" s="142">
        <v>7759</v>
      </c>
      <c r="G347" s="142">
        <f t="shared" si="30"/>
        <v>85349</v>
      </c>
      <c r="H347" s="142"/>
      <c r="I347" s="230"/>
      <c r="J347" s="129"/>
      <c r="K347" s="278"/>
      <c r="M347" s="285"/>
    </row>
    <row r="348" spans="1:13" x14ac:dyDescent="0.25">
      <c r="A348" s="239" t="s">
        <v>698</v>
      </c>
      <c r="B348" s="183" t="s">
        <v>669</v>
      </c>
      <c r="C348" s="139" t="s">
        <v>699</v>
      </c>
      <c r="D348" s="143" t="s">
        <v>840</v>
      </c>
      <c r="E348" s="141">
        <v>1</v>
      </c>
      <c r="F348" s="142">
        <v>15606</v>
      </c>
      <c r="G348" s="142">
        <f t="shared" si="30"/>
        <v>15606</v>
      </c>
      <c r="H348" s="142"/>
      <c r="I348" s="230"/>
      <c r="J348" s="129"/>
      <c r="K348" s="278"/>
      <c r="M348" s="285"/>
    </row>
    <row r="349" spans="1:13" x14ac:dyDescent="0.25">
      <c r="A349" s="239" t="s">
        <v>700</v>
      </c>
      <c r="B349" s="183" t="s">
        <v>671</v>
      </c>
      <c r="C349" s="139" t="s">
        <v>699</v>
      </c>
      <c r="D349" s="143" t="s">
        <v>1820</v>
      </c>
      <c r="E349" s="141">
        <v>3</v>
      </c>
      <c r="F349" s="142">
        <v>3098</v>
      </c>
      <c r="G349" s="142">
        <f t="shared" si="30"/>
        <v>9294</v>
      </c>
      <c r="H349" s="142"/>
      <c r="I349" s="230"/>
      <c r="J349" s="129"/>
      <c r="K349" s="278"/>
      <c r="M349" s="285"/>
    </row>
    <row r="350" spans="1:13" x14ac:dyDescent="0.25">
      <c r="A350" s="239" t="s">
        <v>701</v>
      </c>
      <c r="B350" s="183" t="s">
        <v>675</v>
      </c>
      <c r="C350" s="139" t="s">
        <v>693</v>
      </c>
      <c r="D350" s="143" t="s">
        <v>1820</v>
      </c>
      <c r="E350" s="141">
        <v>4</v>
      </c>
      <c r="F350" s="142">
        <v>449855</v>
      </c>
      <c r="G350" s="142">
        <f t="shared" si="30"/>
        <v>1799420</v>
      </c>
      <c r="H350" s="142"/>
      <c r="I350" s="230"/>
      <c r="J350" s="129"/>
      <c r="K350" s="278"/>
      <c r="M350" s="285"/>
    </row>
    <row r="351" spans="1:13" x14ac:dyDescent="0.25">
      <c r="A351" s="239" t="s">
        <v>702</v>
      </c>
      <c r="B351" s="183" t="s">
        <v>675</v>
      </c>
      <c r="C351" s="139" t="s">
        <v>696</v>
      </c>
      <c r="D351" s="143" t="s">
        <v>1820</v>
      </c>
      <c r="E351" s="141">
        <v>6</v>
      </c>
      <c r="F351" s="142">
        <v>109781</v>
      </c>
      <c r="G351" s="142">
        <f t="shared" si="30"/>
        <v>658686</v>
      </c>
      <c r="H351" s="142"/>
      <c r="I351" s="230"/>
      <c r="J351" s="129"/>
      <c r="K351" s="278"/>
      <c r="M351" s="285"/>
    </row>
    <row r="352" spans="1:13" x14ac:dyDescent="0.25">
      <c r="A352" s="239" t="s">
        <v>703</v>
      </c>
      <c r="B352" s="183" t="s">
        <v>675</v>
      </c>
      <c r="C352" s="139" t="s">
        <v>699</v>
      </c>
      <c r="D352" s="143" t="s">
        <v>1820</v>
      </c>
      <c r="E352" s="141">
        <v>1</v>
      </c>
      <c r="F352" s="142">
        <v>37428</v>
      </c>
      <c r="G352" s="142">
        <f t="shared" si="30"/>
        <v>37428</v>
      </c>
      <c r="H352" s="142"/>
      <c r="I352" s="230"/>
      <c r="J352" s="129"/>
      <c r="K352" s="278"/>
      <c r="M352" s="285"/>
    </row>
    <row r="353" spans="1:13" x14ac:dyDescent="0.25">
      <c r="A353" s="239" t="s">
        <v>704</v>
      </c>
      <c r="B353" s="183" t="s">
        <v>679</v>
      </c>
      <c r="C353" s="139" t="s">
        <v>693</v>
      </c>
      <c r="D353" s="143" t="s">
        <v>1820</v>
      </c>
      <c r="E353" s="141">
        <v>3</v>
      </c>
      <c r="F353" s="142">
        <v>456929</v>
      </c>
      <c r="G353" s="142">
        <f t="shared" si="30"/>
        <v>1370787</v>
      </c>
      <c r="H353" s="142"/>
      <c r="I353" s="230"/>
      <c r="J353" s="129"/>
      <c r="K353" s="278"/>
      <c r="M353" s="285"/>
    </row>
    <row r="354" spans="1:13" x14ac:dyDescent="0.25">
      <c r="A354" s="239" t="s">
        <v>705</v>
      </c>
      <c r="B354" s="183" t="s">
        <v>706</v>
      </c>
      <c r="C354" s="139" t="s">
        <v>696</v>
      </c>
      <c r="D354" s="143" t="s">
        <v>1820</v>
      </c>
      <c r="E354" s="141">
        <v>1</v>
      </c>
      <c r="F354" s="142">
        <v>127413</v>
      </c>
      <c r="G354" s="142">
        <f t="shared" si="30"/>
        <v>127413</v>
      </c>
      <c r="H354" s="142"/>
      <c r="I354" s="230"/>
      <c r="J354" s="129"/>
      <c r="K354" s="278"/>
      <c r="M354" s="285"/>
    </row>
    <row r="355" spans="1:13" x14ac:dyDescent="0.25">
      <c r="A355" s="239" t="s">
        <v>707</v>
      </c>
      <c r="B355" s="183" t="s">
        <v>708</v>
      </c>
      <c r="C355" s="139" t="s">
        <v>693</v>
      </c>
      <c r="D355" s="143" t="s">
        <v>1820</v>
      </c>
      <c r="E355" s="141">
        <v>4</v>
      </c>
      <c r="F355" s="142">
        <v>371436</v>
      </c>
      <c r="G355" s="142">
        <f t="shared" si="30"/>
        <v>1485744</v>
      </c>
      <c r="H355" s="142"/>
      <c r="I355" s="230"/>
      <c r="J355" s="129"/>
      <c r="K355" s="278"/>
      <c r="M355" s="285"/>
    </row>
    <row r="356" spans="1:13" x14ac:dyDescent="0.25">
      <c r="A356" s="239" t="s">
        <v>709</v>
      </c>
      <c r="B356" s="183" t="s">
        <v>710</v>
      </c>
      <c r="C356" s="139" t="s">
        <v>711</v>
      </c>
      <c r="D356" s="143" t="s">
        <v>1820</v>
      </c>
      <c r="E356" s="141">
        <v>2</v>
      </c>
      <c r="F356" s="142">
        <v>141156</v>
      </c>
      <c r="G356" s="142">
        <f t="shared" si="30"/>
        <v>282312</v>
      </c>
      <c r="H356" s="142"/>
      <c r="I356" s="230"/>
      <c r="J356" s="129"/>
      <c r="K356" s="278"/>
      <c r="M356" s="285"/>
    </row>
    <row r="357" spans="1:13" x14ac:dyDescent="0.25">
      <c r="A357" s="239" t="s">
        <v>712</v>
      </c>
      <c r="B357" s="183" t="s">
        <v>713</v>
      </c>
      <c r="C357" s="139" t="s">
        <v>711</v>
      </c>
      <c r="D357" s="143" t="s">
        <v>1820</v>
      </c>
      <c r="E357" s="141">
        <v>2</v>
      </c>
      <c r="F357" s="142">
        <v>141156</v>
      </c>
      <c r="G357" s="142">
        <f t="shared" si="30"/>
        <v>282312</v>
      </c>
      <c r="H357" s="142"/>
      <c r="I357" s="230"/>
      <c r="J357" s="129"/>
      <c r="K357" s="278"/>
      <c r="M357" s="285"/>
    </row>
    <row r="358" spans="1:13" x14ac:dyDescent="0.25">
      <c r="A358" s="239" t="s">
        <v>714</v>
      </c>
      <c r="B358" s="183" t="s">
        <v>715</v>
      </c>
      <c r="C358" s="139" t="s">
        <v>693</v>
      </c>
      <c r="D358" s="143" t="s">
        <v>1820</v>
      </c>
      <c r="E358" s="141">
        <v>8</v>
      </c>
      <c r="F358" s="142">
        <v>165996</v>
      </c>
      <c r="G358" s="142">
        <f t="shared" si="30"/>
        <v>1327968</v>
      </c>
      <c r="H358" s="142"/>
      <c r="I358" s="230"/>
      <c r="J358" s="129"/>
      <c r="K358" s="278"/>
      <c r="M358" s="285"/>
    </row>
    <row r="359" spans="1:13" x14ac:dyDescent="0.25">
      <c r="A359" s="239" t="s">
        <v>716</v>
      </c>
      <c r="B359" s="183" t="s">
        <v>717</v>
      </c>
      <c r="C359" s="139" t="s">
        <v>665</v>
      </c>
      <c r="D359" s="143" t="s">
        <v>1820</v>
      </c>
      <c r="E359" s="141">
        <v>1</v>
      </c>
      <c r="F359" s="142">
        <v>63968</v>
      </c>
      <c r="G359" s="142">
        <f t="shared" si="30"/>
        <v>63968</v>
      </c>
      <c r="H359" s="142"/>
      <c r="I359" s="230"/>
      <c r="J359" s="129"/>
      <c r="K359" s="278"/>
      <c r="M359" s="285"/>
    </row>
    <row r="360" spans="1:13" x14ac:dyDescent="0.25">
      <c r="A360" s="239" t="s">
        <v>718</v>
      </c>
      <c r="B360" s="183" t="s">
        <v>719</v>
      </c>
      <c r="C360" s="139" t="s">
        <v>690</v>
      </c>
      <c r="D360" s="143" t="s">
        <v>1820</v>
      </c>
      <c r="E360" s="141">
        <v>1</v>
      </c>
      <c r="F360" s="142">
        <v>659601</v>
      </c>
      <c r="G360" s="142">
        <f t="shared" si="30"/>
        <v>659601</v>
      </c>
      <c r="H360" s="142"/>
      <c r="I360" s="230"/>
      <c r="J360" s="129"/>
      <c r="K360" s="278"/>
      <c r="M360" s="285"/>
    </row>
    <row r="361" spans="1:13" x14ac:dyDescent="0.25">
      <c r="A361" s="239" t="s">
        <v>720</v>
      </c>
      <c r="B361" s="183" t="s">
        <v>721</v>
      </c>
      <c r="C361" s="139"/>
      <c r="D361" s="143" t="s">
        <v>1820</v>
      </c>
      <c r="E361" s="141">
        <v>2</v>
      </c>
      <c r="F361" s="142">
        <v>59756</v>
      </c>
      <c r="G361" s="142">
        <f t="shared" si="30"/>
        <v>119512</v>
      </c>
      <c r="H361" s="142"/>
      <c r="I361" s="230"/>
      <c r="J361" s="129"/>
      <c r="K361" s="278"/>
      <c r="M361" s="285"/>
    </row>
    <row r="362" spans="1:13" x14ac:dyDescent="0.25">
      <c r="A362" s="239" t="s">
        <v>722</v>
      </c>
      <c r="B362" s="183" t="s">
        <v>723</v>
      </c>
      <c r="C362" s="139"/>
      <c r="D362" s="143" t="s">
        <v>1820</v>
      </c>
      <c r="E362" s="141">
        <v>2</v>
      </c>
      <c r="F362" s="142">
        <v>556900</v>
      </c>
      <c r="G362" s="142">
        <f t="shared" si="30"/>
        <v>1113800</v>
      </c>
      <c r="H362" s="142"/>
      <c r="I362" s="230"/>
      <c r="J362" s="129"/>
      <c r="K362" s="278"/>
      <c r="M362" s="285"/>
    </row>
    <row r="363" spans="1:13" x14ac:dyDescent="0.25">
      <c r="A363" s="239" t="s">
        <v>724</v>
      </c>
      <c r="B363" s="183" t="s">
        <v>725</v>
      </c>
      <c r="C363" s="139"/>
      <c r="D363" s="143" t="s">
        <v>1820</v>
      </c>
      <c r="E363" s="141">
        <v>1</v>
      </c>
      <c r="F363" s="142">
        <v>840350</v>
      </c>
      <c r="G363" s="142">
        <f t="shared" si="30"/>
        <v>840350</v>
      </c>
      <c r="H363" s="142"/>
      <c r="I363" s="230"/>
      <c r="J363" s="129"/>
      <c r="K363" s="278"/>
      <c r="M363" s="285"/>
    </row>
    <row r="364" spans="1:13" x14ac:dyDescent="0.25">
      <c r="A364" s="238" t="s">
        <v>726</v>
      </c>
      <c r="B364" s="181" t="s">
        <v>727</v>
      </c>
      <c r="C364" s="184"/>
      <c r="D364" s="152"/>
      <c r="E364" s="153"/>
      <c r="F364" s="154"/>
      <c r="G364" s="155">
        <f>SUM(G365:G394)</f>
        <v>17379350</v>
      </c>
      <c r="H364" s="154"/>
      <c r="I364" s="228"/>
      <c r="J364" s="129"/>
      <c r="K364" s="278"/>
      <c r="M364" s="285"/>
    </row>
    <row r="365" spans="1:13" x14ac:dyDescent="0.25">
      <c r="A365" s="239" t="s">
        <v>728</v>
      </c>
      <c r="B365" s="183" t="s">
        <v>729</v>
      </c>
      <c r="C365" s="139" t="s">
        <v>693</v>
      </c>
      <c r="D365" s="143" t="s">
        <v>840</v>
      </c>
      <c r="E365" s="141">
        <v>125</v>
      </c>
      <c r="F365" s="142">
        <v>36666</v>
      </c>
      <c r="G365" s="142">
        <f t="shared" ref="G365:G394" si="31">+F365*E365</f>
        <v>4583250</v>
      </c>
      <c r="H365" s="142"/>
      <c r="I365" s="230"/>
      <c r="J365" s="129"/>
      <c r="K365" s="278"/>
      <c r="M365" s="285"/>
    </row>
    <row r="366" spans="1:13" x14ac:dyDescent="0.25">
      <c r="A366" s="239" t="s">
        <v>730</v>
      </c>
      <c r="B366" s="183" t="s">
        <v>667</v>
      </c>
      <c r="C366" s="139" t="s">
        <v>693</v>
      </c>
      <c r="D366" s="143" t="s">
        <v>1820</v>
      </c>
      <c r="E366" s="141">
        <v>37</v>
      </c>
      <c r="F366" s="142">
        <v>39626</v>
      </c>
      <c r="G366" s="142">
        <f t="shared" si="31"/>
        <v>1466162</v>
      </c>
      <c r="H366" s="142"/>
      <c r="I366" s="230"/>
      <c r="J366" s="129"/>
      <c r="K366" s="278"/>
      <c r="M366" s="285"/>
    </row>
    <row r="367" spans="1:13" x14ac:dyDescent="0.25">
      <c r="A367" s="239" t="s">
        <v>731</v>
      </c>
      <c r="B367" s="183" t="s">
        <v>732</v>
      </c>
      <c r="C367" s="139" t="s">
        <v>693</v>
      </c>
      <c r="D367" s="143" t="s">
        <v>1820</v>
      </c>
      <c r="E367" s="141">
        <v>45</v>
      </c>
      <c r="F367" s="142">
        <v>10481</v>
      </c>
      <c r="G367" s="142">
        <f t="shared" si="31"/>
        <v>471645</v>
      </c>
      <c r="H367" s="142"/>
      <c r="I367" s="230"/>
      <c r="J367" s="129"/>
      <c r="K367" s="278"/>
      <c r="M367" s="285"/>
    </row>
    <row r="368" spans="1:13" x14ac:dyDescent="0.25">
      <c r="A368" s="239" t="s">
        <v>733</v>
      </c>
      <c r="B368" s="183" t="s">
        <v>729</v>
      </c>
      <c r="C368" s="139" t="s">
        <v>734</v>
      </c>
      <c r="D368" s="143" t="s">
        <v>840</v>
      </c>
      <c r="E368" s="141">
        <v>36</v>
      </c>
      <c r="F368" s="142">
        <v>27475</v>
      </c>
      <c r="G368" s="142">
        <f t="shared" si="31"/>
        <v>989100</v>
      </c>
      <c r="H368" s="142"/>
      <c r="I368" s="230"/>
      <c r="J368" s="129"/>
      <c r="K368" s="278"/>
      <c r="M368" s="285"/>
    </row>
    <row r="369" spans="1:13" x14ac:dyDescent="0.25">
      <c r="A369" s="239" t="s">
        <v>735</v>
      </c>
      <c r="B369" s="183" t="s">
        <v>667</v>
      </c>
      <c r="C369" s="139" t="s">
        <v>734</v>
      </c>
      <c r="D369" s="143" t="s">
        <v>1820</v>
      </c>
      <c r="E369" s="141">
        <v>17</v>
      </c>
      <c r="F369" s="142">
        <v>32920</v>
      </c>
      <c r="G369" s="142">
        <f t="shared" si="31"/>
        <v>559640</v>
      </c>
      <c r="H369" s="142"/>
      <c r="I369" s="230"/>
      <c r="J369" s="129"/>
      <c r="K369" s="278"/>
      <c r="M369" s="285"/>
    </row>
    <row r="370" spans="1:13" x14ac:dyDescent="0.25">
      <c r="A370" s="239" t="s">
        <v>736</v>
      </c>
      <c r="B370" s="183" t="s">
        <v>732</v>
      </c>
      <c r="C370" s="139" t="s">
        <v>734</v>
      </c>
      <c r="D370" s="143" t="s">
        <v>1820</v>
      </c>
      <c r="E370" s="141">
        <v>18</v>
      </c>
      <c r="F370" s="142">
        <v>8781</v>
      </c>
      <c r="G370" s="142">
        <f t="shared" si="31"/>
        <v>158058</v>
      </c>
      <c r="H370" s="142"/>
      <c r="I370" s="230"/>
      <c r="J370" s="129"/>
      <c r="K370" s="278"/>
      <c r="M370" s="285"/>
    </row>
    <row r="371" spans="1:13" x14ac:dyDescent="0.25">
      <c r="A371" s="239" t="s">
        <v>737</v>
      </c>
      <c r="B371" s="183" t="s">
        <v>729</v>
      </c>
      <c r="C371" s="139" t="s">
        <v>682</v>
      </c>
      <c r="D371" s="143" t="s">
        <v>840</v>
      </c>
      <c r="E371" s="141">
        <v>28</v>
      </c>
      <c r="F371" s="142">
        <v>22761</v>
      </c>
      <c r="G371" s="142">
        <f t="shared" si="31"/>
        <v>637308</v>
      </c>
      <c r="H371" s="142"/>
      <c r="I371" s="230"/>
      <c r="J371" s="129"/>
      <c r="K371" s="278"/>
      <c r="M371" s="285"/>
    </row>
    <row r="372" spans="1:13" x14ac:dyDescent="0.25">
      <c r="A372" s="239" t="s">
        <v>738</v>
      </c>
      <c r="B372" s="183" t="s">
        <v>667</v>
      </c>
      <c r="C372" s="139" t="s">
        <v>682</v>
      </c>
      <c r="D372" s="143" t="s">
        <v>1820</v>
      </c>
      <c r="E372" s="141">
        <v>10</v>
      </c>
      <c r="F372" s="142">
        <v>14559</v>
      </c>
      <c r="G372" s="142">
        <f t="shared" si="31"/>
        <v>145590</v>
      </c>
      <c r="H372" s="142"/>
      <c r="I372" s="230"/>
      <c r="J372" s="129"/>
      <c r="K372" s="278"/>
      <c r="M372" s="285"/>
    </row>
    <row r="373" spans="1:13" x14ac:dyDescent="0.25">
      <c r="A373" s="239" t="s">
        <v>739</v>
      </c>
      <c r="B373" s="183" t="s">
        <v>732</v>
      </c>
      <c r="C373" s="139" t="s">
        <v>682</v>
      </c>
      <c r="D373" s="143" t="s">
        <v>1820</v>
      </c>
      <c r="E373" s="141">
        <v>14</v>
      </c>
      <c r="F373" s="142">
        <v>7208</v>
      </c>
      <c r="G373" s="142">
        <f t="shared" si="31"/>
        <v>100912</v>
      </c>
      <c r="H373" s="142"/>
      <c r="I373" s="230"/>
      <c r="J373" s="129"/>
      <c r="K373" s="278"/>
      <c r="M373" s="285"/>
    </row>
    <row r="374" spans="1:13" x14ac:dyDescent="0.25">
      <c r="A374" s="239" t="s">
        <v>740</v>
      </c>
      <c r="B374" s="183" t="s">
        <v>729</v>
      </c>
      <c r="C374" s="139" t="s">
        <v>696</v>
      </c>
      <c r="D374" s="143" t="s">
        <v>840</v>
      </c>
      <c r="E374" s="141">
        <v>57</v>
      </c>
      <c r="F374" s="142">
        <v>15863</v>
      </c>
      <c r="G374" s="142">
        <f t="shared" si="31"/>
        <v>904191</v>
      </c>
      <c r="H374" s="142"/>
      <c r="I374" s="230"/>
      <c r="J374" s="129"/>
      <c r="K374" s="278"/>
      <c r="M374" s="285"/>
    </row>
    <row r="375" spans="1:13" x14ac:dyDescent="0.25">
      <c r="A375" s="239" t="s">
        <v>741</v>
      </c>
      <c r="B375" s="183" t="s">
        <v>667</v>
      </c>
      <c r="C375" s="139" t="s">
        <v>696</v>
      </c>
      <c r="D375" s="143" t="s">
        <v>1820</v>
      </c>
      <c r="E375" s="141">
        <v>38</v>
      </c>
      <c r="F375" s="142">
        <v>9571</v>
      </c>
      <c r="G375" s="142">
        <f t="shared" si="31"/>
        <v>363698</v>
      </c>
      <c r="H375" s="142"/>
      <c r="I375" s="230"/>
      <c r="J375" s="129"/>
      <c r="K375" s="278"/>
      <c r="M375" s="285"/>
    </row>
    <row r="376" spans="1:13" x14ac:dyDescent="0.25">
      <c r="A376" s="239" t="s">
        <v>742</v>
      </c>
      <c r="B376" s="183" t="s">
        <v>732</v>
      </c>
      <c r="C376" s="139" t="s">
        <v>696</v>
      </c>
      <c r="D376" s="143" t="s">
        <v>1820</v>
      </c>
      <c r="E376" s="141">
        <v>29</v>
      </c>
      <c r="F376" s="142">
        <v>5636</v>
      </c>
      <c r="G376" s="142">
        <f t="shared" si="31"/>
        <v>163444</v>
      </c>
      <c r="H376" s="142"/>
      <c r="I376" s="230"/>
      <c r="J376" s="129"/>
      <c r="K376" s="278"/>
      <c r="M376" s="285"/>
    </row>
    <row r="377" spans="1:13" x14ac:dyDescent="0.25">
      <c r="A377" s="239" t="s">
        <v>743</v>
      </c>
      <c r="B377" s="183" t="s">
        <v>729</v>
      </c>
      <c r="C377" s="139" t="s">
        <v>744</v>
      </c>
      <c r="D377" s="143" t="s">
        <v>840</v>
      </c>
      <c r="E377" s="141">
        <v>138</v>
      </c>
      <c r="F377" s="142">
        <v>11532</v>
      </c>
      <c r="G377" s="142">
        <f t="shared" si="31"/>
        <v>1591416</v>
      </c>
      <c r="H377" s="142"/>
      <c r="I377" s="230"/>
      <c r="J377" s="129"/>
      <c r="K377" s="278"/>
      <c r="M377" s="285"/>
    </row>
    <row r="378" spans="1:13" x14ac:dyDescent="0.25">
      <c r="A378" s="239" t="s">
        <v>745</v>
      </c>
      <c r="B378" s="183" t="s">
        <v>667</v>
      </c>
      <c r="C378" s="139" t="s">
        <v>744</v>
      </c>
      <c r="D378" s="143" t="s">
        <v>1820</v>
      </c>
      <c r="E378" s="141">
        <v>45</v>
      </c>
      <c r="F378" s="142">
        <v>5868</v>
      </c>
      <c r="G378" s="142">
        <f t="shared" si="31"/>
        <v>264060</v>
      </c>
      <c r="H378" s="142"/>
      <c r="I378" s="230"/>
      <c r="J378" s="129"/>
      <c r="K378" s="278"/>
      <c r="M378" s="285"/>
    </row>
    <row r="379" spans="1:13" x14ac:dyDescent="0.25">
      <c r="A379" s="239" t="s">
        <v>746</v>
      </c>
      <c r="B379" s="183" t="s">
        <v>732</v>
      </c>
      <c r="C379" s="139" t="s">
        <v>744</v>
      </c>
      <c r="D379" s="143" t="s">
        <v>1820</v>
      </c>
      <c r="E379" s="141">
        <v>100</v>
      </c>
      <c r="F379" s="142">
        <v>4891</v>
      </c>
      <c r="G379" s="142">
        <f t="shared" si="31"/>
        <v>489100</v>
      </c>
      <c r="H379" s="142"/>
      <c r="I379" s="230"/>
      <c r="J379" s="129"/>
      <c r="K379" s="278"/>
      <c r="M379" s="285"/>
    </row>
    <row r="380" spans="1:13" x14ac:dyDescent="0.25">
      <c r="A380" s="239" t="s">
        <v>747</v>
      </c>
      <c r="B380" s="183" t="s">
        <v>729</v>
      </c>
      <c r="C380" s="139" t="s">
        <v>665</v>
      </c>
      <c r="D380" s="143" t="s">
        <v>840</v>
      </c>
      <c r="E380" s="141">
        <v>16</v>
      </c>
      <c r="F380" s="142">
        <v>8107</v>
      </c>
      <c r="G380" s="142">
        <f t="shared" si="31"/>
        <v>129712</v>
      </c>
      <c r="H380" s="142"/>
      <c r="I380" s="230"/>
      <c r="J380" s="129"/>
      <c r="K380" s="278"/>
      <c r="M380" s="285"/>
    </row>
    <row r="381" spans="1:13" x14ac:dyDescent="0.25">
      <c r="A381" s="239" t="s">
        <v>748</v>
      </c>
      <c r="B381" s="183" t="s">
        <v>667</v>
      </c>
      <c r="C381" s="139" t="s">
        <v>665</v>
      </c>
      <c r="D381" s="143" t="s">
        <v>1820</v>
      </c>
      <c r="E381" s="141">
        <v>12</v>
      </c>
      <c r="F381" s="142">
        <v>3894</v>
      </c>
      <c r="G381" s="142">
        <f t="shared" si="31"/>
        <v>46728</v>
      </c>
      <c r="H381" s="142"/>
      <c r="I381" s="230"/>
      <c r="J381" s="129"/>
      <c r="K381" s="278"/>
      <c r="M381" s="285"/>
    </row>
    <row r="382" spans="1:13" x14ac:dyDescent="0.25">
      <c r="A382" s="239" t="s">
        <v>749</v>
      </c>
      <c r="B382" s="183" t="s">
        <v>732</v>
      </c>
      <c r="C382" s="139" t="s">
        <v>665</v>
      </c>
      <c r="D382" s="143" t="s">
        <v>1820</v>
      </c>
      <c r="E382" s="141">
        <v>9</v>
      </c>
      <c r="F382" s="142">
        <v>4091</v>
      </c>
      <c r="G382" s="142">
        <f t="shared" si="31"/>
        <v>36819</v>
      </c>
      <c r="H382" s="142"/>
      <c r="I382" s="230"/>
      <c r="J382" s="129"/>
      <c r="K382" s="278"/>
      <c r="M382" s="285"/>
    </row>
    <row r="383" spans="1:13" x14ac:dyDescent="0.25">
      <c r="A383" s="239" t="s">
        <v>750</v>
      </c>
      <c r="B383" s="183" t="s">
        <v>729</v>
      </c>
      <c r="C383" s="139" t="s">
        <v>751</v>
      </c>
      <c r="D383" s="143" t="s">
        <v>840</v>
      </c>
      <c r="E383" s="141">
        <v>125</v>
      </c>
      <c r="F383" s="142">
        <v>5834</v>
      </c>
      <c r="G383" s="142">
        <f t="shared" si="31"/>
        <v>729250</v>
      </c>
      <c r="H383" s="142"/>
      <c r="I383" s="230"/>
      <c r="J383" s="129"/>
      <c r="K383" s="278"/>
      <c r="M383" s="285"/>
    </row>
    <row r="384" spans="1:13" x14ac:dyDescent="0.25">
      <c r="A384" s="239" t="s">
        <v>752</v>
      </c>
      <c r="B384" s="183" t="s">
        <v>667</v>
      </c>
      <c r="C384" s="139" t="s">
        <v>751</v>
      </c>
      <c r="D384" s="143" t="s">
        <v>1820</v>
      </c>
      <c r="E384" s="141">
        <v>58</v>
      </c>
      <c r="F384" s="142">
        <v>2563</v>
      </c>
      <c r="G384" s="142">
        <f t="shared" si="31"/>
        <v>148654</v>
      </c>
      <c r="H384" s="142"/>
      <c r="I384" s="230"/>
      <c r="J384" s="129"/>
      <c r="K384" s="278"/>
      <c r="M384" s="285"/>
    </row>
    <row r="385" spans="1:13" x14ac:dyDescent="0.25">
      <c r="A385" s="239" t="s">
        <v>753</v>
      </c>
      <c r="B385" s="183" t="s">
        <v>732</v>
      </c>
      <c r="C385" s="139" t="s">
        <v>751</v>
      </c>
      <c r="D385" s="143" t="s">
        <v>1820</v>
      </c>
      <c r="E385" s="141">
        <v>60</v>
      </c>
      <c r="F385" s="142">
        <v>3292</v>
      </c>
      <c r="G385" s="142">
        <f t="shared" si="31"/>
        <v>197520</v>
      </c>
      <c r="H385" s="142"/>
      <c r="I385" s="230"/>
      <c r="J385" s="129"/>
      <c r="K385" s="278"/>
      <c r="M385" s="285"/>
    </row>
    <row r="386" spans="1:13" x14ac:dyDescent="0.25">
      <c r="A386" s="239" t="s">
        <v>754</v>
      </c>
      <c r="B386" s="183" t="s">
        <v>729</v>
      </c>
      <c r="C386" s="139" t="s">
        <v>699</v>
      </c>
      <c r="D386" s="143" t="s">
        <v>840</v>
      </c>
      <c r="E386" s="141">
        <v>65</v>
      </c>
      <c r="F386" s="142">
        <v>4678</v>
      </c>
      <c r="G386" s="142">
        <f t="shared" si="31"/>
        <v>304070</v>
      </c>
      <c r="H386" s="142"/>
      <c r="I386" s="230"/>
      <c r="J386" s="129"/>
      <c r="K386" s="278"/>
      <c r="M386" s="285"/>
    </row>
    <row r="387" spans="1:13" x14ac:dyDescent="0.25">
      <c r="A387" s="239" t="s">
        <v>755</v>
      </c>
      <c r="B387" s="183" t="s">
        <v>667</v>
      </c>
      <c r="C387" s="139" t="s">
        <v>699</v>
      </c>
      <c r="D387" s="143" t="s">
        <v>1820</v>
      </c>
      <c r="E387" s="141">
        <v>54</v>
      </c>
      <c r="F387" s="142">
        <v>1951</v>
      </c>
      <c r="G387" s="142">
        <f t="shared" si="31"/>
        <v>105354</v>
      </c>
      <c r="H387" s="142"/>
      <c r="I387" s="230"/>
      <c r="J387" s="129"/>
      <c r="K387" s="278"/>
      <c r="M387" s="285"/>
    </row>
    <row r="388" spans="1:13" x14ac:dyDescent="0.25">
      <c r="A388" s="239" t="s">
        <v>756</v>
      </c>
      <c r="B388" s="183" t="s">
        <v>732</v>
      </c>
      <c r="C388" s="139" t="s">
        <v>699</v>
      </c>
      <c r="D388" s="143" t="s">
        <v>1820</v>
      </c>
      <c r="E388" s="141">
        <v>60</v>
      </c>
      <c r="F388" s="142">
        <v>2491</v>
      </c>
      <c r="G388" s="142">
        <f t="shared" si="31"/>
        <v>149460</v>
      </c>
      <c r="H388" s="142"/>
      <c r="I388" s="230"/>
      <c r="J388" s="129"/>
      <c r="K388" s="278"/>
      <c r="M388" s="285"/>
    </row>
    <row r="389" spans="1:13" x14ac:dyDescent="0.25">
      <c r="A389" s="239" t="s">
        <v>757</v>
      </c>
      <c r="B389" s="183" t="s">
        <v>675</v>
      </c>
      <c r="C389" s="139" t="s">
        <v>696</v>
      </c>
      <c r="D389" s="143" t="s">
        <v>1820</v>
      </c>
      <c r="E389" s="141">
        <v>10</v>
      </c>
      <c r="F389" s="142">
        <v>109781</v>
      </c>
      <c r="G389" s="142">
        <f t="shared" si="31"/>
        <v>1097810</v>
      </c>
      <c r="H389" s="142"/>
      <c r="I389" s="230"/>
      <c r="J389" s="129"/>
      <c r="K389" s="278"/>
      <c r="M389" s="285"/>
    </row>
    <row r="390" spans="1:13" x14ac:dyDescent="0.25">
      <c r="A390" s="239" t="s">
        <v>758</v>
      </c>
      <c r="B390" s="183" t="s">
        <v>675</v>
      </c>
      <c r="C390" s="139" t="s">
        <v>744</v>
      </c>
      <c r="D390" s="143" t="s">
        <v>1820</v>
      </c>
      <c r="E390" s="141">
        <v>8</v>
      </c>
      <c r="F390" s="142">
        <v>83393</v>
      </c>
      <c r="G390" s="142">
        <f t="shared" si="31"/>
        <v>667144</v>
      </c>
      <c r="H390" s="142"/>
      <c r="I390" s="230"/>
      <c r="J390" s="129"/>
      <c r="K390" s="278"/>
      <c r="M390" s="285"/>
    </row>
    <row r="391" spans="1:13" x14ac:dyDescent="0.25">
      <c r="A391" s="239" t="s">
        <v>759</v>
      </c>
      <c r="B391" s="183" t="s">
        <v>675</v>
      </c>
      <c r="C391" s="139" t="s">
        <v>751</v>
      </c>
      <c r="D391" s="143" t="s">
        <v>1820</v>
      </c>
      <c r="E391" s="141">
        <v>8</v>
      </c>
      <c r="F391" s="142">
        <v>51845</v>
      </c>
      <c r="G391" s="142">
        <f t="shared" si="31"/>
        <v>414760</v>
      </c>
      <c r="H391" s="142"/>
      <c r="I391" s="230"/>
      <c r="J391" s="129"/>
      <c r="K391" s="278"/>
      <c r="M391" s="285"/>
    </row>
    <row r="392" spans="1:13" x14ac:dyDescent="0.25">
      <c r="A392" s="239" t="s">
        <v>760</v>
      </c>
      <c r="B392" s="183" t="s">
        <v>675</v>
      </c>
      <c r="C392" s="139" t="s">
        <v>699</v>
      </c>
      <c r="D392" s="143" t="s">
        <v>1820</v>
      </c>
      <c r="E392" s="141">
        <v>6</v>
      </c>
      <c r="F392" s="142">
        <v>37428</v>
      </c>
      <c r="G392" s="142">
        <f t="shared" si="31"/>
        <v>224568</v>
      </c>
      <c r="H392" s="142"/>
      <c r="I392" s="230"/>
      <c r="J392" s="129"/>
      <c r="K392" s="278"/>
      <c r="M392" s="285"/>
    </row>
    <row r="393" spans="1:13" x14ac:dyDescent="0.25">
      <c r="A393" s="239" t="s">
        <v>761</v>
      </c>
      <c r="B393" s="183" t="s">
        <v>679</v>
      </c>
      <c r="C393" s="139" t="s">
        <v>751</v>
      </c>
      <c r="D393" s="143" t="s">
        <v>1820</v>
      </c>
      <c r="E393" s="141">
        <v>4</v>
      </c>
      <c r="F393" s="142">
        <v>53271</v>
      </c>
      <c r="G393" s="142">
        <f t="shared" si="31"/>
        <v>213084</v>
      </c>
      <c r="H393" s="142"/>
      <c r="I393" s="230"/>
      <c r="J393" s="129"/>
      <c r="K393" s="278"/>
      <c r="M393" s="285"/>
    </row>
    <row r="394" spans="1:13" x14ac:dyDescent="0.25">
      <c r="A394" s="239" t="s">
        <v>762</v>
      </c>
      <c r="B394" s="183" t="s">
        <v>763</v>
      </c>
      <c r="C394" s="139" t="s">
        <v>699</v>
      </c>
      <c r="D394" s="143" t="s">
        <v>1820</v>
      </c>
      <c r="E394" s="141">
        <v>1</v>
      </c>
      <c r="F394" s="142">
        <v>26843</v>
      </c>
      <c r="G394" s="142">
        <f t="shared" si="31"/>
        <v>26843</v>
      </c>
      <c r="H394" s="142"/>
      <c r="I394" s="230"/>
      <c r="J394" s="129"/>
      <c r="K394" s="278"/>
      <c r="M394" s="285"/>
    </row>
    <row r="395" spans="1:13" x14ac:dyDescent="0.25">
      <c r="A395" s="238" t="s">
        <v>764</v>
      </c>
      <c r="B395" s="181" t="s">
        <v>765</v>
      </c>
      <c r="C395" s="184"/>
      <c r="D395" s="152"/>
      <c r="E395" s="153"/>
      <c r="F395" s="154"/>
      <c r="G395" s="155">
        <f>SUM(G396:G404)</f>
        <v>5163645</v>
      </c>
      <c r="H395" s="154"/>
      <c r="I395" s="228"/>
      <c r="J395" s="129"/>
      <c r="K395" s="278"/>
      <c r="M395" s="285"/>
    </row>
    <row r="396" spans="1:13" x14ac:dyDescent="0.25">
      <c r="A396" s="239" t="s">
        <v>766</v>
      </c>
      <c r="B396" s="183" t="s">
        <v>767</v>
      </c>
      <c r="C396" s="139" t="s">
        <v>744</v>
      </c>
      <c r="D396" s="143" t="s">
        <v>1820</v>
      </c>
      <c r="E396" s="141">
        <v>37</v>
      </c>
      <c r="F396" s="142">
        <v>61592</v>
      </c>
      <c r="G396" s="142">
        <f t="shared" ref="G396:G404" si="32">+F396*E396</f>
        <v>2278904</v>
      </c>
      <c r="H396" s="142"/>
      <c r="I396" s="230"/>
      <c r="J396" s="129"/>
      <c r="K396" s="278"/>
      <c r="M396" s="285"/>
    </row>
    <row r="397" spans="1:13" x14ac:dyDescent="0.25">
      <c r="A397" s="239" t="s">
        <v>768</v>
      </c>
      <c r="B397" s="183" t="s">
        <v>769</v>
      </c>
      <c r="C397" s="139" t="s">
        <v>699</v>
      </c>
      <c r="D397" s="143" t="s">
        <v>1820</v>
      </c>
      <c r="E397" s="141">
        <v>3</v>
      </c>
      <c r="F397" s="142">
        <v>37264</v>
      </c>
      <c r="G397" s="142">
        <f t="shared" si="32"/>
        <v>111792</v>
      </c>
      <c r="H397" s="142"/>
      <c r="I397" s="230"/>
      <c r="J397" s="129"/>
      <c r="K397" s="278"/>
      <c r="M397" s="285"/>
    </row>
    <row r="398" spans="1:13" x14ac:dyDescent="0.25">
      <c r="A398" s="239" t="s">
        <v>770</v>
      </c>
      <c r="B398" s="183" t="s">
        <v>771</v>
      </c>
      <c r="C398" s="139" t="s">
        <v>699</v>
      </c>
      <c r="D398" s="143" t="s">
        <v>1820</v>
      </c>
      <c r="E398" s="141">
        <v>46</v>
      </c>
      <c r="F398" s="142">
        <v>37264</v>
      </c>
      <c r="G398" s="142">
        <f t="shared" si="32"/>
        <v>1714144</v>
      </c>
      <c r="H398" s="142"/>
      <c r="I398" s="230"/>
      <c r="J398" s="129"/>
      <c r="K398" s="278"/>
      <c r="M398" s="285"/>
    </row>
    <row r="399" spans="1:13" x14ac:dyDescent="0.25">
      <c r="A399" s="239" t="s">
        <v>772</v>
      </c>
      <c r="B399" s="183" t="s">
        <v>773</v>
      </c>
      <c r="C399" s="139" t="s">
        <v>665</v>
      </c>
      <c r="D399" s="143" t="s">
        <v>1820</v>
      </c>
      <c r="E399" s="141">
        <v>9</v>
      </c>
      <c r="F399" s="142">
        <v>43117</v>
      </c>
      <c r="G399" s="142">
        <f t="shared" si="32"/>
        <v>388053</v>
      </c>
      <c r="H399" s="142"/>
      <c r="I399" s="230"/>
      <c r="J399" s="129"/>
      <c r="K399" s="278"/>
      <c r="M399" s="285"/>
    </row>
    <row r="400" spans="1:13" x14ac:dyDescent="0.25">
      <c r="A400" s="239" t="s">
        <v>774</v>
      </c>
      <c r="B400" s="183" t="s">
        <v>775</v>
      </c>
      <c r="C400" s="139" t="s">
        <v>699</v>
      </c>
      <c r="D400" s="143" t="s">
        <v>1820</v>
      </c>
      <c r="E400" s="141">
        <v>7</v>
      </c>
      <c r="F400" s="142">
        <v>37264</v>
      </c>
      <c r="G400" s="142">
        <f t="shared" si="32"/>
        <v>260848</v>
      </c>
      <c r="H400" s="142"/>
      <c r="I400" s="230"/>
      <c r="J400" s="129"/>
      <c r="K400" s="278"/>
      <c r="M400" s="285"/>
    </row>
    <row r="401" spans="1:13" x14ac:dyDescent="0.25">
      <c r="A401" s="239" t="s">
        <v>776</v>
      </c>
      <c r="B401" s="183" t="s">
        <v>777</v>
      </c>
      <c r="C401" s="139" t="s">
        <v>699</v>
      </c>
      <c r="D401" s="143" t="s">
        <v>1820</v>
      </c>
      <c r="E401" s="141">
        <v>1</v>
      </c>
      <c r="F401" s="142">
        <v>37264</v>
      </c>
      <c r="G401" s="142">
        <f t="shared" si="32"/>
        <v>37264</v>
      </c>
      <c r="H401" s="142"/>
      <c r="I401" s="230"/>
      <c r="J401" s="129"/>
      <c r="K401" s="278"/>
      <c r="M401" s="285"/>
    </row>
    <row r="402" spans="1:13" x14ac:dyDescent="0.25">
      <c r="A402" s="239" t="s">
        <v>778</v>
      </c>
      <c r="B402" s="183" t="s">
        <v>779</v>
      </c>
      <c r="C402" s="139" t="s">
        <v>751</v>
      </c>
      <c r="D402" s="143" t="s">
        <v>1820</v>
      </c>
      <c r="E402" s="141">
        <v>4</v>
      </c>
      <c r="F402" s="142">
        <v>37264</v>
      </c>
      <c r="G402" s="142">
        <f t="shared" si="32"/>
        <v>149056</v>
      </c>
      <c r="H402" s="142"/>
      <c r="I402" s="230"/>
      <c r="J402" s="129"/>
      <c r="K402" s="278"/>
      <c r="M402" s="285"/>
    </row>
    <row r="403" spans="1:13" x14ac:dyDescent="0.25">
      <c r="A403" s="239" t="s">
        <v>780</v>
      </c>
      <c r="B403" s="183" t="s">
        <v>781</v>
      </c>
      <c r="C403" s="139" t="s">
        <v>699</v>
      </c>
      <c r="D403" s="143" t="s">
        <v>1820</v>
      </c>
      <c r="E403" s="141">
        <v>5</v>
      </c>
      <c r="F403" s="142">
        <v>37264</v>
      </c>
      <c r="G403" s="142">
        <f t="shared" si="32"/>
        <v>186320</v>
      </c>
      <c r="H403" s="142"/>
      <c r="I403" s="230"/>
      <c r="J403" s="129"/>
      <c r="K403" s="278"/>
      <c r="M403" s="285"/>
    </row>
    <row r="404" spans="1:13" x14ac:dyDescent="0.25">
      <c r="A404" s="239" t="s">
        <v>782</v>
      </c>
      <c r="B404" s="183" t="s">
        <v>763</v>
      </c>
      <c r="C404" s="139" t="s">
        <v>699</v>
      </c>
      <c r="D404" s="143" t="s">
        <v>1820</v>
      </c>
      <c r="E404" s="141">
        <v>1</v>
      </c>
      <c r="F404" s="142">
        <v>37264</v>
      </c>
      <c r="G404" s="142">
        <f t="shared" si="32"/>
        <v>37264</v>
      </c>
      <c r="H404" s="142"/>
      <c r="I404" s="230"/>
      <c r="J404" s="129"/>
      <c r="K404" s="278"/>
      <c r="M404" s="285"/>
    </row>
    <row r="405" spans="1:13" x14ac:dyDescent="0.25">
      <c r="A405" s="238" t="s">
        <v>783</v>
      </c>
      <c r="B405" s="181" t="s">
        <v>784</v>
      </c>
      <c r="C405" s="184"/>
      <c r="D405" s="152"/>
      <c r="E405" s="153"/>
      <c r="F405" s="154"/>
      <c r="G405" s="155">
        <f>SUM(G406:G407)</f>
        <v>460238</v>
      </c>
      <c r="H405" s="154"/>
      <c r="I405" s="228"/>
      <c r="J405" s="129"/>
      <c r="K405" s="278"/>
      <c r="M405" s="285"/>
    </row>
    <row r="406" spans="1:13" x14ac:dyDescent="0.25">
      <c r="A406" s="239" t="s">
        <v>785</v>
      </c>
      <c r="B406" s="183" t="s">
        <v>775</v>
      </c>
      <c r="C406" s="139" t="s">
        <v>699</v>
      </c>
      <c r="D406" s="143" t="s">
        <v>1820</v>
      </c>
      <c r="E406" s="141">
        <v>7</v>
      </c>
      <c r="F406" s="142">
        <v>38234</v>
      </c>
      <c r="G406" s="142">
        <f t="shared" ref="G406:G407" si="33">+F406*E406</f>
        <v>267638</v>
      </c>
      <c r="H406" s="142"/>
      <c r="I406" s="230"/>
      <c r="J406" s="129"/>
      <c r="K406" s="278"/>
      <c r="M406" s="285"/>
    </row>
    <row r="407" spans="1:13" x14ac:dyDescent="0.25">
      <c r="A407" s="239" t="s">
        <v>786</v>
      </c>
      <c r="B407" s="183" t="s">
        <v>779</v>
      </c>
      <c r="C407" s="139" t="s">
        <v>751</v>
      </c>
      <c r="D407" s="143" t="s">
        <v>1820</v>
      </c>
      <c r="E407" s="141">
        <v>4</v>
      </c>
      <c r="F407" s="142">
        <v>48150</v>
      </c>
      <c r="G407" s="142">
        <f t="shared" si="33"/>
        <v>192600</v>
      </c>
      <c r="H407" s="142"/>
      <c r="I407" s="230"/>
      <c r="J407" s="129"/>
      <c r="K407" s="278"/>
      <c r="M407" s="285"/>
    </row>
    <row r="408" spans="1:13" x14ac:dyDescent="0.25">
      <c r="A408" s="238" t="s">
        <v>787</v>
      </c>
      <c r="B408" s="181" t="s">
        <v>788</v>
      </c>
      <c r="C408" s="184"/>
      <c r="D408" s="152"/>
      <c r="E408" s="153"/>
      <c r="F408" s="154"/>
      <c r="G408" s="155">
        <f>SUM(G409:G411)</f>
        <v>252084</v>
      </c>
      <c r="H408" s="154"/>
      <c r="I408" s="228"/>
      <c r="J408" s="129"/>
      <c r="K408" s="278"/>
      <c r="M408" s="285"/>
    </row>
    <row r="409" spans="1:13" x14ac:dyDescent="0.25">
      <c r="A409" s="240" t="s">
        <v>789</v>
      </c>
      <c r="B409" s="185" t="s">
        <v>790</v>
      </c>
      <c r="C409" s="170" t="s">
        <v>699</v>
      </c>
      <c r="D409" s="143" t="s">
        <v>840</v>
      </c>
      <c r="E409" s="141">
        <v>24</v>
      </c>
      <c r="F409" s="142">
        <v>7186</v>
      </c>
      <c r="G409" s="142">
        <f t="shared" ref="G409:G411" si="34">+F409*E409</f>
        <v>172464</v>
      </c>
      <c r="H409" s="142"/>
      <c r="I409" s="230"/>
      <c r="J409" s="129"/>
      <c r="K409" s="278"/>
      <c r="M409" s="285"/>
    </row>
    <row r="410" spans="1:13" x14ac:dyDescent="0.25">
      <c r="A410" s="240" t="s">
        <v>791</v>
      </c>
      <c r="B410" s="185" t="s">
        <v>792</v>
      </c>
      <c r="C410" s="170" t="s">
        <v>699</v>
      </c>
      <c r="D410" s="143" t="s">
        <v>1820</v>
      </c>
      <c r="E410" s="141">
        <v>14</v>
      </c>
      <c r="F410" s="142">
        <v>3552</v>
      </c>
      <c r="G410" s="142">
        <f t="shared" si="34"/>
        <v>49728</v>
      </c>
      <c r="H410" s="142"/>
      <c r="I410" s="230"/>
      <c r="J410" s="129"/>
      <c r="K410" s="278"/>
      <c r="M410" s="285"/>
    </row>
    <row r="411" spans="1:13" x14ac:dyDescent="0.25">
      <c r="A411" s="240" t="s">
        <v>793</v>
      </c>
      <c r="B411" s="185" t="s">
        <v>732</v>
      </c>
      <c r="C411" s="170" t="s">
        <v>699</v>
      </c>
      <c r="D411" s="143" t="s">
        <v>1820</v>
      </c>
      <c r="E411" s="141">
        <v>12</v>
      </c>
      <c r="F411" s="142">
        <v>2491</v>
      </c>
      <c r="G411" s="142">
        <f t="shared" si="34"/>
        <v>29892</v>
      </c>
      <c r="H411" s="142"/>
      <c r="I411" s="230"/>
      <c r="J411" s="129"/>
      <c r="K411" s="278"/>
      <c r="M411" s="285"/>
    </row>
    <row r="412" spans="1:13" x14ac:dyDescent="0.25">
      <c r="A412" s="238" t="s">
        <v>794</v>
      </c>
      <c r="B412" s="181" t="s">
        <v>795</v>
      </c>
      <c r="C412" s="184"/>
      <c r="D412" s="152"/>
      <c r="E412" s="153"/>
      <c r="F412" s="154"/>
      <c r="G412" s="155">
        <f>SUM(G413:G424)</f>
        <v>3954824</v>
      </c>
      <c r="H412" s="154"/>
      <c r="I412" s="228"/>
      <c r="J412" s="129"/>
      <c r="K412" s="278"/>
      <c r="M412" s="285"/>
    </row>
    <row r="413" spans="1:13" x14ac:dyDescent="0.25">
      <c r="A413" s="239" t="s">
        <v>796</v>
      </c>
      <c r="B413" s="183" t="s">
        <v>767</v>
      </c>
      <c r="C413" s="139"/>
      <c r="D413" s="143" t="s">
        <v>1820</v>
      </c>
      <c r="E413" s="141">
        <v>37</v>
      </c>
      <c r="F413" s="142">
        <v>17206</v>
      </c>
      <c r="G413" s="142">
        <f t="shared" ref="G413:G424" si="35">+F413*E413</f>
        <v>636622</v>
      </c>
      <c r="H413" s="142"/>
      <c r="I413" s="230"/>
      <c r="J413" s="129"/>
      <c r="K413" s="278"/>
      <c r="M413" s="285"/>
    </row>
    <row r="414" spans="1:13" x14ac:dyDescent="0.25">
      <c r="A414" s="239" t="s">
        <v>797</v>
      </c>
      <c r="B414" s="183" t="s">
        <v>769</v>
      </c>
      <c r="C414" s="139"/>
      <c r="D414" s="143" t="s">
        <v>1820</v>
      </c>
      <c r="E414" s="141">
        <v>3</v>
      </c>
      <c r="F414" s="142">
        <v>17206</v>
      </c>
      <c r="G414" s="142">
        <f t="shared" si="35"/>
        <v>51618</v>
      </c>
      <c r="H414" s="142"/>
      <c r="I414" s="230"/>
      <c r="J414" s="129"/>
      <c r="K414" s="278"/>
      <c r="M414" s="285"/>
    </row>
    <row r="415" spans="1:13" x14ac:dyDescent="0.25">
      <c r="A415" s="239" t="s">
        <v>798</v>
      </c>
      <c r="B415" s="183" t="s">
        <v>771</v>
      </c>
      <c r="C415" s="139"/>
      <c r="D415" s="143" t="s">
        <v>1820</v>
      </c>
      <c r="E415" s="141">
        <v>46</v>
      </c>
      <c r="F415" s="142">
        <v>13814</v>
      </c>
      <c r="G415" s="142">
        <f t="shared" si="35"/>
        <v>635444</v>
      </c>
      <c r="H415" s="142"/>
      <c r="I415" s="230"/>
      <c r="J415" s="129"/>
      <c r="K415" s="278"/>
      <c r="M415" s="285"/>
    </row>
    <row r="416" spans="1:13" x14ac:dyDescent="0.25">
      <c r="A416" s="239" t="s">
        <v>799</v>
      </c>
      <c r="B416" s="183" t="s">
        <v>773</v>
      </c>
      <c r="C416" s="139"/>
      <c r="D416" s="143" t="s">
        <v>1820</v>
      </c>
      <c r="E416" s="141">
        <v>9</v>
      </c>
      <c r="F416" s="142">
        <v>17206</v>
      </c>
      <c r="G416" s="142">
        <f t="shared" si="35"/>
        <v>154854</v>
      </c>
      <c r="H416" s="142"/>
      <c r="I416" s="230"/>
      <c r="J416" s="129"/>
      <c r="K416" s="278"/>
      <c r="M416" s="285"/>
    </row>
    <row r="417" spans="1:13" x14ac:dyDescent="0.25">
      <c r="A417" s="239" t="s">
        <v>800</v>
      </c>
      <c r="B417" s="183" t="s">
        <v>775</v>
      </c>
      <c r="C417" s="139"/>
      <c r="D417" s="143" t="s">
        <v>1820</v>
      </c>
      <c r="E417" s="141">
        <v>7</v>
      </c>
      <c r="F417" s="142">
        <v>13814</v>
      </c>
      <c r="G417" s="142">
        <f t="shared" si="35"/>
        <v>96698</v>
      </c>
      <c r="H417" s="142"/>
      <c r="I417" s="230"/>
      <c r="J417" s="129"/>
      <c r="K417" s="278"/>
      <c r="M417" s="285"/>
    </row>
    <row r="418" spans="1:13" x14ac:dyDescent="0.25">
      <c r="A418" s="239" t="s">
        <v>801</v>
      </c>
      <c r="B418" s="183" t="s">
        <v>777</v>
      </c>
      <c r="C418" s="139"/>
      <c r="D418" s="143" t="s">
        <v>1820</v>
      </c>
      <c r="E418" s="141">
        <v>1</v>
      </c>
      <c r="F418" s="142">
        <v>4767</v>
      </c>
      <c r="G418" s="142">
        <f t="shared" si="35"/>
        <v>4767</v>
      </c>
      <c r="H418" s="142"/>
      <c r="I418" s="230"/>
      <c r="J418" s="129"/>
      <c r="K418" s="278"/>
      <c r="M418" s="285"/>
    </row>
    <row r="419" spans="1:13" x14ac:dyDescent="0.25">
      <c r="A419" s="239" t="s">
        <v>802</v>
      </c>
      <c r="B419" s="183" t="s">
        <v>803</v>
      </c>
      <c r="C419" s="139"/>
      <c r="D419" s="143" t="s">
        <v>1820</v>
      </c>
      <c r="E419" s="141">
        <v>4</v>
      </c>
      <c r="F419" s="142">
        <v>69822</v>
      </c>
      <c r="G419" s="142">
        <f t="shared" si="35"/>
        <v>279288</v>
      </c>
      <c r="H419" s="142"/>
      <c r="I419" s="230"/>
      <c r="J419" s="129"/>
      <c r="K419" s="278"/>
      <c r="M419" s="285"/>
    </row>
    <row r="420" spans="1:13" x14ac:dyDescent="0.25">
      <c r="A420" s="239" t="s">
        <v>804</v>
      </c>
      <c r="B420" s="183" t="s">
        <v>781</v>
      </c>
      <c r="C420" s="139"/>
      <c r="D420" s="143" t="s">
        <v>1820</v>
      </c>
      <c r="E420" s="141">
        <v>5</v>
      </c>
      <c r="F420" s="142">
        <v>13814</v>
      </c>
      <c r="G420" s="142">
        <f t="shared" si="35"/>
        <v>69070</v>
      </c>
      <c r="H420" s="142"/>
      <c r="I420" s="230"/>
      <c r="J420" s="129"/>
      <c r="K420" s="278"/>
      <c r="M420" s="285"/>
    </row>
    <row r="421" spans="1:13" x14ac:dyDescent="0.25">
      <c r="A421" s="239" t="s">
        <v>805</v>
      </c>
      <c r="B421" s="183" t="s">
        <v>806</v>
      </c>
      <c r="C421" s="139"/>
      <c r="D421" s="143" t="s">
        <v>1820</v>
      </c>
      <c r="E421" s="141">
        <v>1</v>
      </c>
      <c r="F421" s="142">
        <v>3491</v>
      </c>
      <c r="G421" s="142">
        <f t="shared" si="35"/>
        <v>3491</v>
      </c>
      <c r="H421" s="142"/>
      <c r="I421" s="230"/>
      <c r="J421" s="129"/>
      <c r="K421" s="278"/>
      <c r="M421" s="285"/>
    </row>
    <row r="422" spans="1:13" x14ac:dyDescent="0.25">
      <c r="A422" s="240" t="s">
        <v>807</v>
      </c>
      <c r="B422" s="185" t="s">
        <v>808</v>
      </c>
      <c r="C422" s="170"/>
      <c r="D422" s="143" t="s">
        <v>1820</v>
      </c>
      <c r="E422" s="141">
        <v>2</v>
      </c>
      <c r="F422" s="142">
        <v>556900</v>
      </c>
      <c r="G422" s="142">
        <f t="shared" si="35"/>
        <v>1113800</v>
      </c>
      <c r="H422" s="142"/>
      <c r="I422" s="230"/>
      <c r="J422" s="129"/>
      <c r="K422" s="278"/>
      <c r="M422" s="285"/>
    </row>
    <row r="423" spans="1:13" x14ac:dyDescent="0.25">
      <c r="A423" s="240" t="s">
        <v>809</v>
      </c>
      <c r="B423" s="185" t="s">
        <v>810</v>
      </c>
      <c r="C423" s="170"/>
      <c r="D423" s="143" t="s">
        <v>1820</v>
      </c>
      <c r="E423" s="141">
        <v>1</v>
      </c>
      <c r="F423" s="142">
        <v>840350</v>
      </c>
      <c r="G423" s="142">
        <f t="shared" si="35"/>
        <v>840350</v>
      </c>
      <c r="H423" s="142"/>
      <c r="I423" s="230"/>
      <c r="J423" s="129"/>
      <c r="K423" s="278"/>
      <c r="M423" s="285"/>
    </row>
    <row r="424" spans="1:13" x14ac:dyDescent="0.25">
      <c r="A424" s="240" t="s">
        <v>811</v>
      </c>
      <c r="B424" s="185" t="s">
        <v>812</v>
      </c>
      <c r="C424" s="170" t="s">
        <v>665</v>
      </c>
      <c r="D424" s="143" t="s">
        <v>1820</v>
      </c>
      <c r="E424" s="141">
        <v>1</v>
      </c>
      <c r="F424" s="142">
        <v>68822</v>
      </c>
      <c r="G424" s="142">
        <f t="shared" si="35"/>
        <v>68822</v>
      </c>
      <c r="H424" s="142"/>
      <c r="I424" s="230"/>
      <c r="J424" s="129"/>
      <c r="K424" s="278"/>
      <c r="M424" s="285"/>
    </row>
    <row r="425" spans="1:13" x14ac:dyDescent="0.25">
      <c r="A425" s="238" t="s">
        <v>813</v>
      </c>
      <c r="B425" s="181" t="s">
        <v>814</v>
      </c>
      <c r="C425" s="184"/>
      <c r="D425" s="152"/>
      <c r="E425" s="153"/>
      <c r="F425" s="154"/>
      <c r="G425" s="155">
        <f>SUM(G426:G435)</f>
        <v>11036936</v>
      </c>
      <c r="H425" s="154"/>
      <c r="I425" s="228"/>
      <c r="J425" s="129"/>
      <c r="K425" s="278"/>
      <c r="M425" s="285"/>
    </row>
    <row r="426" spans="1:13" x14ac:dyDescent="0.25">
      <c r="A426" s="239" t="s">
        <v>815</v>
      </c>
      <c r="B426" s="183" t="s">
        <v>767</v>
      </c>
      <c r="C426" s="139" t="s">
        <v>690</v>
      </c>
      <c r="D426" s="143" t="s">
        <v>1820</v>
      </c>
      <c r="E426" s="141">
        <v>37</v>
      </c>
      <c r="F426" s="142">
        <v>111667</v>
      </c>
      <c r="G426" s="142">
        <f t="shared" ref="G426:G435" si="36">+F426*E426</f>
        <v>4131679</v>
      </c>
      <c r="H426" s="142"/>
      <c r="I426" s="230"/>
      <c r="J426" s="129"/>
      <c r="K426" s="278"/>
      <c r="M426" s="285"/>
    </row>
    <row r="427" spans="1:13" x14ac:dyDescent="0.25">
      <c r="A427" s="239" t="s">
        <v>816</v>
      </c>
      <c r="B427" s="183" t="s">
        <v>769</v>
      </c>
      <c r="C427" s="139" t="s">
        <v>690</v>
      </c>
      <c r="D427" s="143" t="s">
        <v>1820</v>
      </c>
      <c r="E427" s="141">
        <v>3</v>
      </c>
      <c r="F427" s="142">
        <v>111667</v>
      </c>
      <c r="G427" s="142">
        <f t="shared" si="36"/>
        <v>335001</v>
      </c>
      <c r="H427" s="142"/>
      <c r="I427" s="230"/>
      <c r="J427" s="129"/>
      <c r="K427" s="278"/>
      <c r="M427" s="285"/>
    </row>
    <row r="428" spans="1:13" x14ac:dyDescent="0.25">
      <c r="A428" s="239" t="s">
        <v>817</v>
      </c>
      <c r="B428" s="183" t="s">
        <v>771</v>
      </c>
      <c r="C428" s="139" t="s">
        <v>682</v>
      </c>
      <c r="D428" s="143" t="s">
        <v>1820</v>
      </c>
      <c r="E428" s="141">
        <v>46</v>
      </c>
      <c r="F428" s="142">
        <v>64188</v>
      </c>
      <c r="G428" s="142">
        <f t="shared" si="36"/>
        <v>2952648</v>
      </c>
      <c r="H428" s="142"/>
      <c r="I428" s="230"/>
      <c r="J428" s="129"/>
      <c r="K428" s="278"/>
      <c r="M428" s="285"/>
    </row>
    <row r="429" spans="1:13" x14ac:dyDescent="0.25">
      <c r="A429" s="239" t="s">
        <v>818</v>
      </c>
      <c r="B429" s="183" t="s">
        <v>773</v>
      </c>
      <c r="C429" s="139" t="s">
        <v>682</v>
      </c>
      <c r="D429" s="143" t="s">
        <v>1820</v>
      </c>
      <c r="E429" s="141">
        <v>9</v>
      </c>
      <c r="F429" s="142">
        <v>64188</v>
      </c>
      <c r="G429" s="142">
        <f t="shared" si="36"/>
        <v>577692</v>
      </c>
      <c r="H429" s="142"/>
      <c r="I429" s="230"/>
      <c r="J429" s="129"/>
      <c r="K429" s="278"/>
      <c r="M429" s="285"/>
    </row>
    <row r="430" spans="1:13" x14ac:dyDescent="0.25">
      <c r="A430" s="239" t="s">
        <v>819</v>
      </c>
      <c r="B430" s="183" t="s">
        <v>775</v>
      </c>
      <c r="C430" s="139" t="s">
        <v>682</v>
      </c>
      <c r="D430" s="143" t="s">
        <v>1820</v>
      </c>
      <c r="E430" s="141">
        <v>7</v>
      </c>
      <c r="F430" s="142">
        <v>64188</v>
      </c>
      <c r="G430" s="142">
        <f t="shared" si="36"/>
        <v>449316</v>
      </c>
      <c r="H430" s="142"/>
      <c r="I430" s="230"/>
      <c r="J430" s="129"/>
      <c r="K430" s="278"/>
      <c r="M430" s="285"/>
    </row>
    <row r="431" spans="1:13" x14ac:dyDescent="0.25">
      <c r="A431" s="239" t="s">
        <v>820</v>
      </c>
      <c r="B431" s="183" t="s">
        <v>781</v>
      </c>
      <c r="C431" s="139" t="s">
        <v>682</v>
      </c>
      <c r="D431" s="143" t="s">
        <v>1820</v>
      </c>
      <c r="E431" s="141">
        <v>5</v>
      </c>
      <c r="F431" s="142">
        <v>64188</v>
      </c>
      <c r="G431" s="142">
        <f t="shared" si="36"/>
        <v>320940</v>
      </c>
      <c r="H431" s="142"/>
      <c r="I431" s="230"/>
      <c r="J431" s="129"/>
      <c r="K431" s="278"/>
      <c r="M431" s="285"/>
    </row>
    <row r="432" spans="1:13" x14ac:dyDescent="0.25">
      <c r="A432" s="239" t="s">
        <v>821</v>
      </c>
      <c r="B432" s="183" t="s">
        <v>822</v>
      </c>
      <c r="C432" s="139" t="s">
        <v>693</v>
      </c>
      <c r="D432" s="143" t="s">
        <v>1820</v>
      </c>
      <c r="E432" s="141">
        <v>1</v>
      </c>
      <c r="F432" s="142">
        <v>78309</v>
      </c>
      <c r="G432" s="142">
        <f t="shared" si="36"/>
        <v>78309</v>
      </c>
      <c r="H432" s="142"/>
      <c r="I432" s="230"/>
      <c r="J432" s="129"/>
      <c r="K432" s="278"/>
      <c r="M432" s="285"/>
    </row>
    <row r="433" spans="1:13" x14ac:dyDescent="0.25">
      <c r="A433" s="240" t="s">
        <v>823</v>
      </c>
      <c r="B433" s="185" t="s">
        <v>824</v>
      </c>
      <c r="C433" s="170" t="s">
        <v>690</v>
      </c>
      <c r="D433" s="143" t="s">
        <v>1820</v>
      </c>
      <c r="E433" s="141">
        <v>1</v>
      </c>
      <c r="F433" s="142">
        <v>111667</v>
      </c>
      <c r="G433" s="142">
        <f t="shared" si="36"/>
        <v>111667</v>
      </c>
      <c r="H433" s="142"/>
      <c r="I433" s="230"/>
      <c r="J433" s="129"/>
      <c r="K433" s="278"/>
      <c r="M433" s="285"/>
    </row>
    <row r="434" spans="1:13" x14ac:dyDescent="0.25">
      <c r="A434" s="240" t="s">
        <v>825</v>
      </c>
      <c r="B434" s="185" t="s">
        <v>824</v>
      </c>
      <c r="C434" s="170" t="s">
        <v>693</v>
      </c>
      <c r="D434" s="143" t="s">
        <v>1820</v>
      </c>
      <c r="E434" s="141">
        <v>20</v>
      </c>
      <c r="F434" s="142">
        <v>78309</v>
      </c>
      <c r="G434" s="142">
        <f t="shared" si="36"/>
        <v>1566180</v>
      </c>
      <c r="H434" s="142"/>
      <c r="I434" s="230"/>
      <c r="J434" s="129"/>
      <c r="K434" s="278"/>
      <c r="M434" s="285"/>
    </row>
    <row r="435" spans="1:13" x14ac:dyDescent="0.25">
      <c r="A435" s="240" t="s">
        <v>826</v>
      </c>
      <c r="B435" s="185" t="s">
        <v>824</v>
      </c>
      <c r="C435" s="170" t="s">
        <v>682</v>
      </c>
      <c r="D435" s="143" t="s">
        <v>1820</v>
      </c>
      <c r="E435" s="141">
        <v>8</v>
      </c>
      <c r="F435" s="142">
        <v>64188</v>
      </c>
      <c r="G435" s="142">
        <f t="shared" si="36"/>
        <v>513504</v>
      </c>
      <c r="H435" s="142"/>
      <c r="I435" s="230"/>
      <c r="J435" s="129"/>
      <c r="K435" s="278"/>
      <c r="M435" s="285"/>
    </row>
    <row r="436" spans="1:13" ht="24" x14ac:dyDescent="0.25">
      <c r="A436" s="238" t="s">
        <v>827</v>
      </c>
      <c r="B436" s="181" t="s">
        <v>828</v>
      </c>
      <c r="C436" s="184"/>
      <c r="D436" s="152"/>
      <c r="E436" s="153"/>
      <c r="F436" s="154"/>
      <c r="G436" s="155">
        <f>SUM(G437:G453)</f>
        <v>106722113.2</v>
      </c>
      <c r="H436" s="154"/>
      <c r="I436" s="228"/>
      <c r="J436" s="129"/>
      <c r="K436" s="278"/>
      <c r="M436" s="287"/>
    </row>
    <row r="437" spans="1:13" x14ac:dyDescent="0.25">
      <c r="A437" s="239" t="s">
        <v>829</v>
      </c>
      <c r="B437" s="183" t="s">
        <v>830</v>
      </c>
      <c r="C437" s="139" t="s">
        <v>831</v>
      </c>
      <c r="D437" s="143" t="s">
        <v>840</v>
      </c>
      <c r="E437" s="141">
        <v>22</v>
      </c>
      <c r="F437" s="142">
        <v>265412</v>
      </c>
      <c r="G437" s="142">
        <f t="shared" ref="G437:G453" si="37">+F437*E437</f>
        <v>5839064</v>
      </c>
      <c r="H437" s="142"/>
      <c r="I437" s="230"/>
      <c r="J437" s="129"/>
      <c r="K437" s="278"/>
      <c r="M437" s="285"/>
    </row>
    <row r="438" spans="1:13" x14ac:dyDescent="0.25">
      <c r="A438" s="239" t="s">
        <v>832</v>
      </c>
      <c r="B438" s="183" t="s">
        <v>833</v>
      </c>
      <c r="C438" s="139" t="s">
        <v>834</v>
      </c>
      <c r="D438" s="143" t="s">
        <v>840</v>
      </c>
      <c r="E438" s="141">
        <v>100</v>
      </c>
      <c r="F438" s="142">
        <v>76288</v>
      </c>
      <c r="G438" s="142">
        <f t="shared" si="37"/>
        <v>7628800</v>
      </c>
      <c r="H438" s="142"/>
      <c r="I438" s="230"/>
      <c r="J438" s="129"/>
      <c r="K438" s="278"/>
      <c r="M438" s="285"/>
    </row>
    <row r="439" spans="1:13" x14ac:dyDescent="0.25">
      <c r="A439" s="239" t="s">
        <v>835</v>
      </c>
      <c r="B439" s="183" t="s">
        <v>836</v>
      </c>
      <c r="C439" s="139" t="s">
        <v>837</v>
      </c>
      <c r="D439" s="143" t="s">
        <v>840</v>
      </c>
      <c r="E439" s="141">
        <v>455</v>
      </c>
      <c r="F439" s="142">
        <v>61498</v>
      </c>
      <c r="G439" s="142">
        <f t="shared" si="37"/>
        <v>27981590</v>
      </c>
      <c r="H439" s="142"/>
      <c r="I439" s="230"/>
      <c r="J439" s="129"/>
      <c r="K439" s="278"/>
      <c r="M439" s="285"/>
    </row>
    <row r="440" spans="1:13" x14ac:dyDescent="0.25">
      <c r="A440" s="239" t="s">
        <v>838</v>
      </c>
      <c r="B440" s="183" t="s">
        <v>833</v>
      </c>
      <c r="C440" s="139" t="s">
        <v>839</v>
      </c>
      <c r="D440" s="143" t="s">
        <v>840</v>
      </c>
      <c r="E440" s="172">
        <v>12.8</v>
      </c>
      <c r="F440" s="142">
        <v>68659</v>
      </c>
      <c r="G440" s="142">
        <f t="shared" si="37"/>
        <v>878835.20000000007</v>
      </c>
      <c r="H440" s="142"/>
      <c r="I440" s="230"/>
      <c r="J440" s="129"/>
      <c r="K440" s="278"/>
      <c r="M440" s="285"/>
    </row>
    <row r="441" spans="1:13" x14ac:dyDescent="0.25">
      <c r="A441" s="240" t="s">
        <v>841</v>
      </c>
      <c r="B441" s="185" t="s">
        <v>842</v>
      </c>
      <c r="C441" s="170" t="s">
        <v>837</v>
      </c>
      <c r="D441" s="143" t="s">
        <v>1820</v>
      </c>
      <c r="E441" s="141">
        <v>85</v>
      </c>
      <c r="F441" s="142">
        <v>115050</v>
      </c>
      <c r="G441" s="142">
        <f t="shared" si="37"/>
        <v>9779250</v>
      </c>
      <c r="H441" s="142"/>
      <c r="I441" s="230"/>
      <c r="J441" s="129"/>
      <c r="K441" s="278"/>
      <c r="M441" s="285"/>
    </row>
    <row r="442" spans="1:13" x14ac:dyDescent="0.25">
      <c r="A442" s="240" t="s">
        <v>843</v>
      </c>
      <c r="B442" s="185" t="s">
        <v>732</v>
      </c>
      <c r="C442" s="170" t="s">
        <v>837</v>
      </c>
      <c r="D442" s="143" t="s">
        <v>1820</v>
      </c>
      <c r="E442" s="141">
        <v>28</v>
      </c>
      <c r="F442" s="142">
        <v>15853</v>
      </c>
      <c r="G442" s="142">
        <f t="shared" si="37"/>
        <v>443884</v>
      </c>
      <c r="H442" s="142"/>
      <c r="I442" s="230"/>
      <c r="J442" s="129"/>
      <c r="K442" s="278"/>
      <c r="M442" s="285"/>
    </row>
    <row r="443" spans="1:13" x14ac:dyDescent="0.25">
      <c r="A443" s="239" t="s">
        <v>844</v>
      </c>
      <c r="B443" s="183" t="s">
        <v>836</v>
      </c>
      <c r="C443" s="139" t="s">
        <v>690</v>
      </c>
      <c r="D443" s="143" t="s">
        <v>840</v>
      </c>
      <c r="E443" s="141">
        <v>1142</v>
      </c>
      <c r="F443" s="142">
        <v>31817</v>
      </c>
      <c r="G443" s="142">
        <f t="shared" si="37"/>
        <v>36335014</v>
      </c>
      <c r="H443" s="142"/>
      <c r="I443" s="230"/>
      <c r="J443" s="129"/>
      <c r="K443" s="278"/>
      <c r="M443" s="285"/>
    </row>
    <row r="444" spans="1:13" x14ac:dyDescent="0.25">
      <c r="A444" s="240" t="s">
        <v>845</v>
      </c>
      <c r="B444" s="185" t="s">
        <v>842</v>
      </c>
      <c r="C444" s="170" t="s">
        <v>690</v>
      </c>
      <c r="D444" s="143" t="s">
        <v>1820</v>
      </c>
      <c r="E444" s="141">
        <v>410</v>
      </c>
      <c r="F444" s="142">
        <v>16168</v>
      </c>
      <c r="G444" s="142">
        <f t="shared" si="37"/>
        <v>6628880</v>
      </c>
      <c r="H444" s="142"/>
      <c r="I444" s="230"/>
      <c r="J444" s="129"/>
      <c r="K444" s="278"/>
      <c r="M444" s="285"/>
    </row>
    <row r="445" spans="1:13" x14ac:dyDescent="0.25">
      <c r="A445" s="240" t="s">
        <v>846</v>
      </c>
      <c r="B445" s="185" t="s">
        <v>732</v>
      </c>
      <c r="C445" s="170" t="s">
        <v>690</v>
      </c>
      <c r="D445" s="143" t="s">
        <v>1820</v>
      </c>
      <c r="E445" s="141">
        <v>85</v>
      </c>
      <c r="F445" s="142">
        <v>13296</v>
      </c>
      <c r="G445" s="142">
        <f t="shared" si="37"/>
        <v>1130160</v>
      </c>
      <c r="H445" s="142"/>
      <c r="I445" s="230"/>
      <c r="J445" s="129"/>
      <c r="K445" s="278"/>
      <c r="M445" s="285"/>
    </row>
    <row r="446" spans="1:13" x14ac:dyDescent="0.25">
      <c r="A446" s="239" t="s">
        <v>847</v>
      </c>
      <c r="B446" s="183" t="s">
        <v>836</v>
      </c>
      <c r="C446" s="139" t="s">
        <v>693</v>
      </c>
      <c r="D446" s="143" t="s">
        <v>840</v>
      </c>
      <c r="E446" s="141">
        <v>138</v>
      </c>
      <c r="F446" s="142">
        <v>23606</v>
      </c>
      <c r="G446" s="142">
        <f t="shared" si="37"/>
        <v>3257628</v>
      </c>
      <c r="H446" s="142"/>
      <c r="I446" s="230"/>
      <c r="J446" s="129"/>
      <c r="K446" s="278"/>
      <c r="M446" s="285"/>
    </row>
    <row r="447" spans="1:13" x14ac:dyDescent="0.25">
      <c r="A447" s="240" t="s">
        <v>848</v>
      </c>
      <c r="B447" s="185" t="s">
        <v>842</v>
      </c>
      <c r="C447" s="170" t="s">
        <v>693</v>
      </c>
      <c r="D447" s="143" t="s">
        <v>1820</v>
      </c>
      <c r="E447" s="141">
        <v>57</v>
      </c>
      <c r="F447" s="142">
        <v>9909</v>
      </c>
      <c r="G447" s="142">
        <f t="shared" si="37"/>
        <v>564813</v>
      </c>
      <c r="H447" s="142"/>
      <c r="I447" s="230"/>
      <c r="J447" s="129"/>
      <c r="K447" s="278"/>
      <c r="M447" s="285"/>
    </row>
    <row r="448" spans="1:13" x14ac:dyDescent="0.25">
      <c r="A448" s="240" t="s">
        <v>849</v>
      </c>
      <c r="B448" s="185" t="s">
        <v>732</v>
      </c>
      <c r="C448" s="170" t="s">
        <v>693</v>
      </c>
      <c r="D448" s="143" t="s">
        <v>1820</v>
      </c>
      <c r="E448" s="141">
        <v>57</v>
      </c>
      <c r="F448" s="142">
        <v>10481</v>
      </c>
      <c r="G448" s="142">
        <f t="shared" si="37"/>
        <v>597417</v>
      </c>
      <c r="H448" s="142"/>
      <c r="I448" s="230"/>
      <c r="J448" s="129"/>
      <c r="K448" s="278"/>
      <c r="M448" s="285"/>
    </row>
    <row r="449" spans="1:13" x14ac:dyDescent="0.25">
      <c r="A449" s="239" t="s">
        <v>850</v>
      </c>
      <c r="B449" s="183" t="s">
        <v>836</v>
      </c>
      <c r="C449" s="139" t="s">
        <v>682</v>
      </c>
      <c r="D449" s="143" t="s">
        <v>840</v>
      </c>
      <c r="E449" s="141">
        <v>86</v>
      </c>
      <c r="F449" s="142">
        <v>16277</v>
      </c>
      <c r="G449" s="142">
        <f t="shared" si="37"/>
        <v>1399822</v>
      </c>
      <c r="H449" s="142"/>
      <c r="I449" s="230"/>
      <c r="J449" s="129"/>
      <c r="K449" s="278"/>
      <c r="M449" s="285"/>
    </row>
    <row r="450" spans="1:13" x14ac:dyDescent="0.25">
      <c r="A450" s="240" t="s">
        <v>851</v>
      </c>
      <c r="B450" s="185" t="s">
        <v>842</v>
      </c>
      <c r="C450" s="170" t="s">
        <v>682</v>
      </c>
      <c r="D450" s="143" t="s">
        <v>1820</v>
      </c>
      <c r="E450" s="141">
        <v>89</v>
      </c>
      <c r="F450" s="142">
        <v>5669</v>
      </c>
      <c r="G450" s="142">
        <f t="shared" si="37"/>
        <v>504541</v>
      </c>
      <c r="H450" s="142"/>
      <c r="I450" s="230"/>
      <c r="J450" s="129"/>
      <c r="K450" s="278"/>
      <c r="M450" s="285"/>
    </row>
    <row r="451" spans="1:13" x14ac:dyDescent="0.25">
      <c r="A451" s="240" t="s">
        <v>852</v>
      </c>
      <c r="B451" s="185" t="s">
        <v>732</v>
      </c>
      <c r="C451" s="170" t="s">
        <v>682</v>
      </c>
      <c r="D451" s="143" t="s">
        <v>1820</v>
      </c>
      <c r="E451" s="141">
        <v>24</v>
      </c>
      <c r="F451" s="142">
        <v>7208</v>
      </c>
      <c r="G451" s="142">
        <f t="shared" si="37"/>
        <v>172992</v>
      </c>
      <c r="H451" s="142"/>
      <c r="I451" s="230"/>
      <c r="J451" s="129"/>
      <c r="K451" s="278"/>
      <c r="M451" s="285"/>
    </row>
    <row r="452" spans="1:13" x14ac:dyDescent="0.25">
      <c r="A452" s="240" t="s">
        <v>853</v>
      </c>
      <c r="B452" s="185" t="s">
        <v>854</v>
      </c>
      <c r="C452" s="170" t="s">
        <v>682</v>
      </c>
      <c r="D452" s="143" t="s">
        <v>840</v>
      </c>
      <c r="E452" s="141">
        <v>122</v>
      </c>
      <c r="F452" s="142">
        <v>14422</v>
      </c>
      <c r="G452" s="142">
        <f t="shared" si="37"/>
        <v>1759484</v>
      </c>
      <c r="H452" s="142"/>
      <c r="I452" s="230"/>
      <c r="J452" s="129"/>
      <c r="K452" s="278"/>
      <c r="M452" s="285"/>
    </row>
    <row r="453" spans="1:13" x14ac:dyDescent="0.25">
      <c r="A453" s="240" t="s">
        <v>855</v>
      </c>
      <c r="B453" s="185" t="s">
        <v>856</v>
      </c>
      <c r="C453" s="170" t="s">
        <v>682</v>
      </c>
      <c r="D453" s="143" t="s">
        <v>1820</v>
      </c>
      <c r="E453" s="141">
        <v>11</v>
      </c>
      <c r="F453" s="142">
        <v>165449</v>
      </c>
      <c r="G453" s="142">
        <f t="shared" si="37"/>
        <v>1819939</v>
      </c>
      <c r="H453" s="142"/>
      <c r="I453" s="230"/>
      <c r="J453" s="129"/>
      <c r="K453" s="278"/>
      <c r="M453" s="285"/>
    </row>
    <row r="454" spans="1:13" x14ac:dyDescent="0.25">
      <c r="A454" s="238" t="s">
        <v>857</v>
      </c>
      <c r="B454" s="186" t="s">
        <v>858</v>
      </c>
      <c r="C454" s="187"/>
      <c r="D454" s="152"/>
      <c r="E454" s="153"/>
      <c r="F454" s="154"/>
      <c r="G454" s="154">
        <f>SUM(G455:G457)</f>
        <v>24458802</v>
      </c>
      <c r="H454" s="154"/>
      <c r="I454" s="241"/>
      <c r="J454" s="129"/>
      <c r="K454" s="278"/>
      <c r="M454" s="285"/>
    </row>
    <row r="455" spans="1:13" x14ac:dyDescent="0.25">
      <c r="A455" s="240" t="s">
        <v>859</v>
      </c>
      <c r="B455" s="185" t="s">
        <v>860</v>
      </c>
      <c r="C455" s="170"/>
      <c r="D455" s="143" t="s">
        <v>1818</v>
      </c>
      <c r="E455" s="141">
        <v>890</v>
      </c>
      <c r="F455" s="142">
        <v>15023</v>
      </c>
      <c r="G455" s="142">
        <f t="shared" ref="G455:G457" si="38">+F455*E455</f>
        <v>13370470</v>
      </c>
      <c r="H455" s="142"/>
      <c r="I455" s="230"/>
      <c r="J455" s="129"/>
      <c r="K455" s="278"/>
      <c r="M455" s="285"/>
    </row>
    <row r="456" spans="1:13" x14ac:dyDescent="0.25">
      <c r="A456" s="240" t="s">
        <v>861</v>
      </c>
      <c r="B456" s="185" t="s">
        <v>862</v>
      </c>
      <c r="C456" s="170"/>
      <c r="D456" s="143" t="s">
        <v>1818</v>
      </c>
      <c r="E456" s="141">
        <v>712</v>
      </c>
      <c r="F456" s="142">
        <v>13307</v>
      </c>
      <c r="G456" s="142">
        <f t="shared" si="38"/>
        <v>9474584</v>
      </c>
      <c r="H456" s="142"/>
      <c r="I456" s="230"/>
      <c r="J456" s="129"/>
      <c r="K456" s="278"/>
      <c r="M456" s="285"/>
    </row>
    <row r="457" spans="1:13" ht="36" x14ac:dyDescent="0.25">
      <c r="A457" s="240" t="s">
        <v>863</v>
      </c>
      <c r="B457" s="185" t="s">
        <v>47</v>
      </c>
      <c r="C457" s="170"/>
      <c r="D457" s="143" t="s">
        <v>1818</v>
      </c>
      <c r="E457" s="141">
        <v>267</v>
      </c>
      <c r="F457" s="142">
        <v>6044</v>
      </c>
      <c r="G457" s="142">
        <f t="shared" si="38"/>
        <v>1613748</v>
      </c>
      <c r="H457" s="142"/>
      <c r="I457" s="230"/>
      <c r="J457" s="129"/>
      <c r="K457" s="278"/>
      <c r="M457" s="285"/>
    </row>
    <row r="458" spans="1:13" x14ac:dyDescent="0.25">
      <c r="A458" s="238" t="s">
        <v>864</v>
      </c>
      <c r="B458" s="186" t="s">
        <v>865</v>
      </c>
      <c r="C458" s="187"/>
      <c r="D458" s="152"/>
      <c r="E458" s="153"/>
      <c r="F458" s="154"/>
      <c r="G458" s="154">
        <f>SUM(G459:G463)</f>
        <v>13508003</v>
      </c>
      <c r="H458" s="154"/>
      <c r="I458" s="241"/>
      <c r="J458" s="129"/>
      <c r="K458" s="278"/>
      <c r="M458" s="285"/>
    </row>
    <row r="459" spans="1:13" x14ac:dyDescent="0.25">
      <c r="A459" s="240" t="s">
        <v>866</v>
      </c>
      <c r="B459" s="185" t="s">
        <v>867</v>
      </c>
      <c r="C459" s="170" t="s">
        <v>868</v>
      </c>
      <c r="D459" s="171" t="s">
        <v>1820</v>
      </c>
      <c r="E459" s="172">
        <v>30</v>
      </c>
      <c r="F459" s="173">
        <v>230186</v>
      </c>
      <c r="G459" s="142">
        <f t="shared" ref="G459:G463" si="39">+F459*E459</f>
        <v>6905580</v>
      </c>
      <c r="H459" s="173"/>
      <c r="I459" s="230"/>
      <c r="J459" s="129"/>
      <c r="K459" s="278"/>
      <c r="M459" s="285"/>
    </row>
    <row r="460" spans="1:13" x14ac:dyDescent="0.25">
      <c r="A460" s="240" t="s">
        <v>869</v>
      </c>
      <c r="B460" s="185" t="s">
        <v>867</v>
      </c>
      <c r="C460" s="170" t="s">
        <v>870</v>
      </c>
      <c r="D460" s="171" t="s">
        <v>1820</v>
      </c>
      <c r="E460" s="172">
        <v>8</v>
      </c>
      <c r="F460" s="173">
        <v>320215</v>
      </c>
      <c r="G460" s="142">
        <f t="shared" si="39"/>
        <v>2561720</v>
      </c>
      <c r="H460" s="173"/>
      <c r="I460" s="230"/>
      <c r="J460" s="129"/>
      <c r="K460" s="278"/>
      <c r="M460" s="285"/>
    </row>
    <row r="461" spans="1:13" x14ac:dyDescent="0.25">
      <c r="A461" s="240" t="s">
        <v>871</v>
      </c>
      <c r="B461" s="185" t="s">
        <v>872</v>
      </c>
      <c r="C461" s="170"/>
      <c r="D461" s="143" t="s">
        <v>1820</v>
      </c>
      <c r="E461" s="141">
        <v>1</v>
      </c>
      <c r="F461" s="142">
        <v>629984</v>
      </c>
      <c r="G461" s="142">
        <f t="shared" si="39"/>
        <v>629984</v>
      </c>
      <c r="H461" s="142"/>
      <c r="I461" s="230"/>
      <c r="J461" s="129"/>
      <c r="K461" s="278"/>
      <c r="M461" s="285"/>
    </row>
    <row r="462" spans="1:13" x14ac:dyDescent="0.25">
      <c r="A462" s="240" t="s">
        <v>873</v>
      </c>
      <c r="B462" s="185" t="s">
        <v>874</v>
      </c>
      <c r="C462" s="170"/>
      <c r="D462" s="143" t="s">
        <v>1820</v>
      </c>
      <c r="E462" s="141">
        <v>2</v>
      </c>
      <c r="F462" s="142">
        <v>1280446</v>
      </c>
      <c r="G462" s="142">
        <f t="shared" si="39"/>
        <v>2560892</v>
      </c>
      <c r="H462" s="142"/>
      <c r="I462" s="230"/>
      <c r="J462" s="129"/>
      <c r="K462" s="278"/>
      <c r="M462" s="285"/>
    </row>
    <row r="463" spans="1:13" x14ac:dyDescent="0.25">
      <c r="A463" s="240" t="s">
        <v>875</v>
      </c>
      <c r="B463" s="185" t="s">
        <v>876</v>
      </c>
      <c r="C463" s="170"/>
      <c r="D463" s="143" t="s">
        <v>1820</v>
      </c>
      <c r="E463" s="141">
        <v>1</v>
      </c>
      <c r="F463" s="142">
        <v>849827</v>
      </c>
      <c r="G463" s="142">
        <f t="shared" si="39"/>
        <v>849827</v>
      </c>
      <c r="H463" s="142"/>
      <c r="I463" s="230"/>
      <c r="J463" s="129"/>
      <c r="K463" s="278"/>
      <c r="M463" s="285"/>
    </row>
    <row r="464" spans="1:13" x14ac:dyDescent="0.25">
      <c r="A464" s="238" t="s">
        <v>877</v>
      </c>
      <c r="B464" s="186" t="s">
        <v>878</v>
      </c>
      <c r="C464" s="187"/>
      <c r="D464" s="152"/>
      <c r="E464" s="153"/>
      <c r="F464" s="154"/>
      <c r="G464" s="155">
        <f>SUM(G465)</f>
        <v>6284007</v>
      </c>
      <c r="H464" s="154"/>
      <c r="I464" s="228"/>
      <c r="J464" s="129"/>
      <c r="K464" s="278"/>
      <c r="M464" s="285"/>
    </row>
    <row r="465" spans="1:13" x14ac:dyDescent="0.25">
      <c r="A465" s="240" t="s">
        <v>879</v>
      </c>
      <c r="B465" s="185" t="s">
        <v>880</v>
      </c>
      <c r="C465" s="170"/>
      <c r="D465" s="171" t="s">
        <v>1820</v>
      </c>
      <c r="E465" s="172">
        <v>1</v>
      </c>
      <c r="F465" s="173">
        <v>6284007</v>
      </c>
      <c r="G465" s="142">
        <f>+F465*E465</f>
        <v>6284007</v>
      </c>
      <c r="H465" s="173"/>
      <c r="I465" s="230"/>
      <c r="J465" s="129"/>
      <c r="K465" s="278"/>
      <c r="M465" s="285"/>
    </row>
    <row r="466" spans="1:13" x14ac:dyDescent="0.25">
      <c r="A466" s="238" t="s">
        <v>881</v>
      </c>
      <c r="B466" s="186" t="s">
        <v>882</v>
      </c>
      <c r="C466" s="187"/>
      <c r="D466" s="188"/>
      <c r="E466" s="189"/>
      <c r="F466" s="155"/>
      <c r="G466" s="155">
        <f>SUM(G467:G470)</f>
        <v>4438000</v>
      </c>
      <c r="H466" s="155"/>
      <c r="I466" s="228"/>
      <c r="J466" s="129"/>
      <c r="K466" s="278"/>
      <c r="M466" s="285"/>
    </row>
    <row r="467" spans="1:13" x14ac:dyDescent="0.25">
      <c r="A467" s="240" t="s">
        <v>883</v>
      </c>
      <c r="B467" s="185" t="s">
        <v>884</v>
      </c>
      <c r="C467" s="170"/>
      <c r="D467" s="143" t="s">
        <v>1820</v>
      </c>
      <c r="E467" s="141">
        <v>1</v>
      </c>
      <c r="F467" s="142">
        <v>1477000</v>
      </c>
      <c r="G467" s="142">
        <f t="shared" ref="G467:G470" si="40">+F467*E467</f>
        <v>1477000</v>
      </c>
      <c r="H467" s="142"/>
      <c r="I467" s="230"/>
      <c r="J467" s="129"/>
      <c r="K467" s="278"/>
      <c r="M467" s="285"/>
    </row>
    <row r="468" spans="1:13" x14ac:dyDescent="0.25">
      <c r="A468" s="240" t="s">
        <v>885</v>
      </c>
      <c r="B468" s="185" t="s">
        <v>886</v>
      </c>
      <c r="C468" s="170"/>
      <c r="D468" s="143" t="s">
        <v>1820</v>
      </c>
      <c r="E468" s="141">
        <v>1</v>
      </c>
      <c r="F468" s="142">
        <v>1318000</v>
      </c>
      <c r="G468" s="142">
        <f t="shared" si="40"/>
        <v>1318000</v>
      </c>
      <c r="H468" s="142"/>
      <c r="I468" s="230"/>
      <c r="J468" s="129"/>
      <c r="K468" s="278"/>
      <c r="M468" s="285"/>
    </row>
    <row r="469" spans="1:13" x14ac:dyDescent="0.25">
      <c r="A469" s="240" t="s">
        <v>887</v>
      </c>
      <c r="B469" s="185" t="s">
        <v>888</v>
      </c>
      <c r="C469" s="170"/>
      <c r="D469" s="143" t="s">
        <v>1820</v>
      </c>
      <c r="E469" s="141">
        <v>7</v>
      </c>
      <c r="F469" s="142">
        <v>159000</v>
      </c>
      <c r="G469" s="142">
        <f t="shared" si="40"/>
        <v>1113000</v>
      </c>
      <c r="H469" s="142"/>
      <c r="I469" s="230"/>
      <c r="J469" s="129"/>
      <c r="K469" s="278"/>
      <c r="M469" s="285"/>
    </row>
    <row r="470" spans="1:13" ht="24" x14ac:dyDescent="0.25">
      <c r="A470" s="240" t="s">
        <v>889</v>
      </c>
      <c r="B470" s="185" t="s">
        <v>890</v>
      </c>
      <c r="C470" s="170"/>
      <c r="D470" s="143" t="s">
        <v>1820</v>
      </c>
      <c r="E470" s="141">
        <v>1</v>
      </c>
      <c r="F470" s="142">
        <v>530000</v>
      </c>
      <c r="G470" s="142">
        <f t="shared" si="40"/>
        <v>530000</v>
      </c>
      <c r="H470" s="142"/>
      <c r="I470" s="230"/>
      <c r="J470" s="129"/>
      <c r="K470" s="278"/>
      <c r="M470" s="285"/>
    </row>
    <row r="471" spans="1:13" x14ac:dyDescent="0.25">
      <c r="A471" s="242" t="s">
        <v>891</v>
      </c>
      <c r="B471" s="190" t="s">
        <v>892</v>
      </c>
      <c r="C471" s="180"/>
      <c r="D471" s="165"/>
      <c r="E471" s="166"/>
      <c r="F471" s="164"/>
      <c r="G471" s="164">
        <f>+G472+G507</f>
        <v>174472653</v>
      </c>
      <c r="H471" s="164"/>
      <c r="I471" s="233"/>
      <c r="J471" s="129"/>
      <c r="K471" s="278"/>
      <c r="M471" s="285"/>
    </row>
    <row r="472" spans="1:13" x14ac:dyDescent="0.25">
      <c r="A472" s="238" t="s">
        <v>893</v>
      </c>
      <c r="B472" s="186" t="s">
        <v>894</v>
      </c>
      <c r="C472" s="187"/>
      <c r="D472" s="188"/>
      <c r="E472" s="189"/>
      <c r="F472" s="155"/>
      <c r="G472" s="155">
        <f>SUM(G473:G506)</f>
        <v>14393915</v>
      </c>
      <c r="H472" s="155"/>
      <c r="I472" s="228"/>
      <c r="J472" s="129"/>
      <c r="K472" s="278"/>
      <c r="M472" s="285"/>
    </row>
    <row r="473" spans="1:13" x14ac:dyDescent="0.25">
      <c r="A473" s="231" t="s">
        <v>895</v>
      </c>
      <c r="B473" s="138" t="s">
        <v>896</v>
      </c>
      <c r="C473" s="139" t="s">
        <v>837</v>
      </c>
      <c r="D473" s="171" t="s">
        <v>840</v>
      </c>
      <c r="E473" s="172">
        <v>8</v>
      </c>
      <c r="F473" s="173">
        <v>98702</v>
      </c>
      <c r="G473" s="142">
        <f t="shared" ref="G473:G506" si="41">+F473*E473</f>
        <v>789616</v>
      </c>
      <c r="H473" s="173"/>
      <c r="I473" s="230"/>
      <c r="J473" s="129"/>
      <c r="K473" s="278"/>
      <c r="M473" s="285"/>
    </row>
    <row r="474" spans="1:13" x14ac:dyDescent="0.25">
      <c r="A474" s="231" t="s">
        <v>897</v>
      </c>
      <c r="B474" s="138" t="s">
        <v>898</v>
      </c>
      <c r="C474" s="139" t="s">
        <v>837</v>
      </c>
      <c r="D474" s="171" t="s">
        <v>1820</v>
      </c>
      <c r="E474" s="172">
        <v>19</v>
      </c>
      <c r="F474" s="173">
        <v>119038</v>
      </c>
      <c r="G474" s="142">
        <f t="shared" si="41"/>
        <v>2261722</v>
      </c>
      <c r="H474" s="173"/>
      <c r="I474" s="230"/>
      <c r="J474" s="129"/>
      <c r="K474" s="278"/>
      <c r="M474" s="285"/>
    </row>
    <row r="475" spans="1:13" x14ac:dyDescent="0.25">
      <c r="A475" s="231" t="s">
        <v>899</v>
      </c>
      <c r="B475" s="138" t="s">
        <v>896</v>
      </c>
      <c r="C475" s="139" t="s">
        <v>690</v>
      </c>
      <c r="D475" s="143" t="s">
        <v>840</v>
      </c>
      <c r="E475" s="141">
        <v>5</v>
      </c>
      <c r="F475" s="142">
        <v>51781</v>
      </c>
      <c r="G475" s="142">
        <f t="shared" si="41"/>
        <v>258905</v>
      </c>
      <c r="H475" s="142"/>
      <c r="I475" s="230"/>
      <c r="J475" s="129"/>
      <c r="K475" s="278"/>
      <c r="M475" s="285"/>
    </row>
    <row r="476" spans="1:13" x14ac:dyDescent="0.25">
      <c r="A476" s="231" t="s">
        <v>900</v>
      </c>
      <c r="B476" s="138" t="s">
        <v>898</v>
      </c>
      <c r="C476" s="139" t="s">
        <v>690</v>
      </c>
      <c r="D476" s="143" t="s">
        <v>1820</v>
      </c>
      <c r="E476" s="141">
        <v>12</v>
      </c>
      <c r="F476" s="142">
        <v>42475</v>
      </c>
      <c r="G476" s="142">
        <f t="shared" si="41"/>
        <v>509700</v>
      </c>
      <c r="H476" s="142"/>
      <c r="I476" s="230"/>
      <c r="J476" s="129"/>
      <c r="K476" s="278"/>
      <c r="M476" s="285"/>
    </row>
    <row r="477" spans="1:13" x14ac:dyDescent="0.25">
      <c r="A477" s="231" t="s">
        <v>901</v>
      </c>
      <c r="B477" s="138" t="s">
        <v>896</v>
      </c>
      <c r="C477" s="139" t="s">
        <v>693</v>
      </c>
      <c r="D477" s="143" t="s">
        <v>840</v>
      </c>
      <c r="E477" s="141">
        <v>3</v>
      </c>
      <c r="F477" s="142">
        <v>40333</v>
      </c>
      <c r="G477" s="142">
        <f t="shared" si="41"/>
        <v>120999</v>
      </c>
      <c r="H477" s="142"/>
      <c r="I477" s="230"/>
      <c r="J477" s="129"/>
      <c r="K477" s="278"/>
      <c r="M477" s="285"/>
    </row>
    <row r="478" spans="1:13" x14ac:dyDescent="0.25">
      <c r="A478" s="231" t="s">
        <v>902</v>
      </c>
      <c r="B478" s="138" t="s">
        <v>898</v>
      </c>
      <c r="C478" s="139" t="s">
        <v>693</v>
      </c>
      <c r="D478" s="143" t="s">
        <v>1820</v>
      </c>
      <c r="E478" s="141">
        <v>5</v>
      </c>
      <c r="F478" s="142">
        <v>29022</v>
      </c>
      <c r="G478" s="142">
        <f t="shared" si="41"/>
        <v>145110</v>
      </c>
      <c r="H478" s="142"/>
      <c r="I478" s="230"/>
      <c r="J478" s="129"/>
      <c r="K478" s="278"/>
      <c r="M478" s="285"/>
    </row>
    <row r="479" spans="1:13" x14ac:dyDescent="0.25">
      <c r="A479" s="231" t="s">
        <v>903</v>
      </c>
      <c r="B479" s="138" t="s">
        <v>896</v>
      </c>
      <c r="C479" s="139" t="s">
        <v>904</v>
      </c>
      <c r="D479" s="143" t="s">
        <v>840</v>
      </c>
      <c r="E479" s="141">
        <v>3</v>
      </c>
      <c r="F479" s="142">
        <v>33102</v>
      </c>
      <c r="G479" s="142">
        <f t="shared" si="41"/>
        <v>99306</v>
      </c>
      <c r="H479" s="142"/>
      <c r="I479" s="230"/>
      <c r="J479" s="129"/>
      <c r="K479" s="278"/>
      <c r="M479" s="285"/>
    </row>
    <row r="480" spans="1:13" x14ac:dyDescent="0.25">
      <c r="A480" s="231" t="s">
        <v>905</v>
      </c>
      <c r="B480" s="138" t="s">
        <v>898</v>
      </c>
      <c r="C480" s="139" t="s">
        <v>904</v>
      </c>
      <c r="D480" s="143" t="s">
        <v>1820</v>
      </c>
      <c r="E480" s="141">
        <v>5</v>
      </c>
      <c r="F480" s="142">
        <v>19867</v>
      </c>
      <c r="G480" s="142">
        <f t="shared" si="41"/>
        <v>99335</v>
      </c>
      <c r="H480" s="142"/>
      <c r="I480" s="230"/>
      <c r="J480" s="129"/>
      <c r="K480" s="278"/>
      <c r="M480" s="285"/>
    </row>
    <row r="481" spans="1:13" x14ac:dyDescent="0.25">
      <c r="A481" s="231" t="s">
        <v>906</v>
      </c>
      <c r="B481" s="191" t="s">
        <v>907</v>
      </c>
      <c r="C481" s="139" t="s">
        <v>908</v>
      </c>
      <c r="D481" s="143" t="s">
        <v>840</v>
      </c>
      <c r="E481" s="141">
        <v>6</v>
      </c>
      <c r="F481" s="142">
        <v>20723</v>
      </c>
      <c r="G481" s="142">
        <f t="shared" si="41"/>
        <v>124338</v>
      </c>
      <c r="H481" s="142"/>
      <c r="I481" s="230"/>
      <c r="J481" s="129"/>
      <c r="K481" s="278"/>
      <c r="M481" s="285"/>
    </row>
    <row r="482" spans="1:13" x14ac:dyDescent="0.25">
      <c r="A482" s="231" t="s">
        <v>909</v>
      </c>
      <c r="B482" s="138" t="s">
        <v>910</v>
      </c>
      <c r="C482" s="139" t="s">
        <v>908</v>
      </c>
      <c r="D482" s="143" t="s">
        <v>1820</v>
      </c>
      <c r="E482" s="141">
        <v>8</v>
      </c>
      <c r="F482" s="142">
        <v>6905</v>
      </c>
      <c r="G482" s="142">
        <f t="shared" si="41"/>
        <v>55240</v>
      </c>
      <c r="H482" s="142"/>
      <c r="I482" s="230"/>
      <c r="J482" s="129"/>
      <c r="K482" s="278"/>
      <c r="M482" s="285"/>
    </row>
    <row r="483" spans="1:13" x14ac:dyDescent="0.25">
      <c r="A483" s="231" t="s">
        <v>911</v>
      </c>
      <c r="B483" s="138" t="s">
        <v>912</v>
      </c>
      <c r="C483" s="139" t="s">
        <v>690</v>
      </c>
      <c r="D483" s="143" t="s">
        <v>1820</v>
      </c>
      <c r="E483" s="141">
        <v>2</v>
      </c>
      <c r="F483" s="142">
        <v>27913</v>
      </c>
      <c r="G483" s="142">
        <f t="shared" si="41"/>
        <v>55826</v>
      </c>
      <c r="H483" s="142"/>
      <c r="I483" s="230"/>
      <c r="J483" s="129"/>
      <c r="K483" s="278"/>
      <c r="M483" s="285"/>
    </row>
    <row r="484" spans="1:13" x14ac:dyDescent="0.25">
      <c r="A484" s="231" t="s">
        <v>913</v>
      </c>
      <c r="B484" s="138" t="s">
        <v>914</v>
      </c>
      <c r="C484" s="139" t="s">
        <v>837</v>
      </c>
      <c r="D484" s="143" t="s">
        <v>1820</v>
      </c>
      <c r="E484" s="141">
        <v>3</v>
      </c>
      <c r="F484" s="142">
        <v>25565</v>
      </c>
      <c r="G484" s="142">
        <f t="shared" si="41"/>
        <v>76695</v>
      </c>
      <c r="H484" s="142"/>
      <c r="I484" s="230"/>
      <c r="J484" s="129"/>
      <c r="K484" s="278"/>
      <c r="M484" s="285"/>
    </row>
    <row r="485" spans="1:13" x14ac:dyDescent="0.25">
      <c r="A485" s="231" t="s">
        <v>915</v>
      </c>
      <c r="B485" s="138" t="s">
        <v>914</v>
      </c>
      <c r="C485" s="139" t="s">
        <v>690</v>
      </c>
      <c r="D485" s="143" t="s">
        <v>1820</v>
      </c>
      <c r="E485" s="141">
        <v>2</v>
      </c>
      <c r="F485" s="142">
        <v>17575</v>
      </c>
      <c r="G485" s="142">
        <f t="shared" si="41"/>
        <v>35150</v>
      </c>
      <c r="H485" s="142"/>
      <c r="I485" s="230"/>
      <c r="J485" s="129"/>
      <c r="K485" s="278"/>
      <c r="M485" s="285"/>
    </row>
    <row r="486" spans="1:13" x14ac:dyDescent="0.25">
      <c r="A486" s="231" t="s">
        <v>916</v>
      </c>
      <c r="B486" s="138" t="s">
        <v>914</v>
      </c>
      <c r="C486" s="139" t="s">
        <v>693</v>
      </c>
      <c r="D486" s="143" t="s">
        <v>1820</v>
      </c>
      <c r="E486" s="141">
        <v>2</v>
      </c>
      <c r="F486" s="142">
        <v>13472</v>
      </c>
      <c r="G486" s="142">
        <f t="shared" si="41"/>
        <v>26944</v>
      </c>
      <c r="H486" s="142"/>
      <c r="I486" s="230"/>
      <c r="J486" s="129"/>
      <c r="K486" s="278"/>
      <c r="M486" s="285"/>
    </row>
    <row r="487" spans="1:13" x14ac:dyDescent="0.25">
      <c r="A487" s="231" t="s">
        <v>917</v>
      </c>
      <c r="B487" s="138" t="s">
        <v>914</v>
      </c>
      <c r="C487" s="139" t="s">
        <v>918</v>
      </c>
      <c r="D487" s="143" t="s">
        <v>1820</v>
      </c>
      <c r="E487" s="141">
        <v>2</v>
      </c>
      <c r="F487" s="142">
        <v>11366</v>
      </c>
      <c r="G487" s="142">
        <f t="shared" si="41"/>
        <v>22732</v>
      </c>
      <c r="H487" s="142"/>
      <c r="I487" s="230"/>
      <c r="J487" s="129"/>
      <c r="K487" s="278"/>
      <c r="M487" s="285"/>
    </row>
    <row r="488" spans="1:13" x14ac:dyDescent="0.25">
      <c r="A488" s="231" t="s">
        <v>919</v>
      </c>
      <c r="B488" s="138" t="s">
        <v>920</v>
      </c>
      <c r="C488" s="139" t="s">
        <v>918</v>
      </c>
      <c r="D488" s="143" t="s">
        <v>1820</v>
      </c>
      <c r="E488" s="141">
        <v>3</v>
      </c>
      <c r="F488" s="142">
        <v>71653</v>
      </c>
      <c r="G488" s="142">
        <f t="shared" si="41"/>
        <v>214959</v>
      </c>
      <c r="H488" s="142"/>
      <c r="I488" s="230"/>
      <c r="J488" s="129"/>
      <c r="K488" s="278"/>
      <c r="M488" s="285"/>
    </row>
    <row r="489" spans="1:13" x14ac:dyDescent="0.25">
      <c r="A489" s="231" t="s">
        <v>921</v>
      </c>
      <c r="B489" s="138" t="s">
        <v>920</v>
      </c>
      <c r="C489" s="139" t="s">
        <v>908</v>
      </c>
      <c r="D489" s="143" t="s">
        <v>1820</v>
      </c>
      <c r="E489" s="141">
        <v>1</v>
      </c>
      <c r="F489" s="142">
        <v>44827</v>
      </c>
      <c r="G489" s="142">
        <f t="shared" si="41"/>
        <v>44827</v>
      </c>
      <c r="H489" s="142"/>
      <c r="I489" s="230"/>
      <c r="J489" s="129"/>
      <c r="K489" s="278"/>
      <c r="M489" s="285"/>
    </row>
    <row r="490" spans="1:13" x14ac:dyDescent="0.25">
      <c r="A490" s="231" t="s">
        <v>922</v>
      </c>
      <c r="B490" s="138" t="s">
        <v>923</v>
      </c>
      <c r="C490" s="139" t="s">
        <v>918</v>
      </c>
      <c r="D490" s="143" t="s">
        <v>1820</v>
      </c>
      <c r="E490" s="141">
        <v>2</v>
      </c>
      <c r="F490" s="142">
        <v>12151</v>
      </c>
      <c r="G490" s="142">
        <f t="shared" si="41"/>
        <v>24302</v>
      </c>
      <c r="H490" s="142"/>
      <c r="I490" s="230"/>
      <c r="J490" s="129"/>
      <c r="K490" s="278"/>
      <c r="M490" s="285"/>
    </row>
    <row r="491" spans="1:13" x14ac:dyDescent="0.25">
      <c r="A491" s="231" t="s">
        <v>924</v>
      </c>
      <c r="B491" s="138" t="s">
        <v>923</v>
      </c>
      <c r="C491" s="139" t="s">
        <v>908</v>
      </c>
      <c r="D491" s="143" t="s">
        <v>1820</v>
      </c>
      <c r="E491" s="141">
        <v>1</v>
      </c>
      <c r="F491" s="142">
        <v>4953</v>
      </c>
      <c r="G491" s="142">
        <f t="shared" si="41"/>
        <v>4953</v>
      </c>
      <c r="H491" s="142"/>
      <c r="I491" s="230"/>
      <c r="J491" s="129"/>
      <c r="K491" s="278"/>
      <c r="M491" s="285"/>
    </row>
    <row r="492" spans="1:13" x14ac:dyDescent="0.25">
      <c r="A492" s="231" t="s">
        <v>925</v>
      </c>
      <c r="B492" s="138" t="s">
        <v>926</v>
      </c>
      <c r="C492" s="139" t="s">
        <v>693</v>
      </c>
      <c r="D492" s="143" t="s">
        <v>1820</v>
      </c>
      <c r="E492" s="141">
        <v>1</v>
      </c>
      <c r="F492" s="142">
        <v>343184</v>
      </c>
      <c r="G492" s="142">
        <f t="shared" si="41"/>
        <v>343184</v>
      </c>
      <c r="H492" s="142"/>
      <c r="I492" s="230"/>
      <c r="J492" s="129"/>
      <c r="K492" s="278"/>
      <c r="M492" s="285"/>
    </row>
    <row r="493" spans="1:13" x14ac:dyDescent="0.25">
      <c r="A493" s="231" t="s">
        <v>927</v>
      </c>
      <c r="B493" s="138" t="s">
        <v>928</v>
      </c>
      <c r="C493" s="139" t="s">
        <v>908</v>
      </c>
      <c r="D493" s="143" t="s">
        <v>1820</v>
      </c>
      <c r="E493" s="141">
        <v>1</v>
      </c>
      <c r="F493" s="142">
        <v>109528</v>
      </c>
      <c r="G493" s="142">
        <f t="shared" si="41"/>
        <v>109528</v>
      </c>
      <c r="H493" s="142"/>
      <c r="I493" s="230"/>
      <c r="J493" s="129"/>
      <c r="K493" s="278"/>
      <c r="M493" s="285"/>
    </row>
    <row r="494" spans="1:13" x14ac:dyDescent="0.25">
      <c r="A494" s="231" t="s">
        <v>929</v>
      </c>
      <c r="B494" s="138" t="s">
        <v>930</v>
      </c>
      <c r="C494" s="139" t="s">
        <v>690</v>
      </c>
      <c r="D494" s="143" t="s">
        <v>1820</v>
      </c>
      <c r="E494" s="141">
        <v>2</v>
      </c>
      <c r="F494" s="142">
        <v>837220</v>
      </c>
      <c r="G494" s="142">
        <f t="shared" si="41"/>
        <v>1674440</v>
      </c>
      <c r="H494" s="142"/>
      <c r="I494" s="230"/>
      <c r="J494" s="129"/>
      <c r="K494" s="278"/>
      <c r="M494" s="285"/>
    </row>
    <row r="495" spans="1:13" x14ac:dyDescent="0.25">
      <c r="A495" s="231" t="s">
        <v>931</v>
      </c>
      <c r="B495" s="138" t="s">
        <v>932</v>
      </c>
      <c r="C495" s="139" t="s">
        <v>690</v>
      </c>
      <c r="D495" s="143" t="s">
        <v>1820</v>
      </c>
      <c r="E495" s="141">
        <v>2</v>
      </c>
      <c r="F495" s="142">
        <v>751321</v>
      </c>
      <c r="G495" s="142">
        <f t="shared" si="41"/>
        <v>1502642</v>
      </c>
      <c r="H495" s="142"/>
      <c r="I495" s="230"/>
      <c r="J495" s="129"/>
      <c r="K495" s="278"/>
      <c r="M495" s="285"/>
    </row>
    <row r="496" spans="1:13" x14ac:dyDescent="0.25">
      <c r="A496" s="231" t="s">
        <v>933</v>
      </c>
      <c r="B496" s="138" t="s">
        <v>930</v>
      </c>
      <c r="C496" s="139" t="s">
        <v>693</v>
      </c>
      <c r="D496" s="143" t="s">
        <v>1820</v>
      </c>
      <c r="E496" s="141">
        <v>2</v>
      </c>
      <c r="F496" s="142">
        <v>513715</v>
      </c>
      <c r="G496" s="142">
        <f t="shared" si="41"/>
        <v>1027430</v>
      </c>
      <c r="H496" s="142"/>
      <c r="I496" s="230"/>
      <c r="J496" s="129"/>
      <c r="K496" s="278"/>
      <c r="M496" s="285"/>
    </row>
    <row r="497" spans="1:13" x14ac:dyDescent="0.25">
      <c r="A497" s="231" t="s">
        <v>934</v>
      </c>
      <c r="B497" s="138" t="s">
        <v>932</v>
      </c>
      <c r="C497" s="139" t="s">
        <v>693</v>
      </c>
      <c r="D497" s="143" t="s">
        <v>1820</v>
      </c>
      <c r="E497" s="141">
        <v>2</v>
      </c>
      <c r="F497" s="142">
        <v>596925</v>
      </c>
      <c r="G497" s="142">
        <f t="shared" si="41"/>
        <v>1193850</v>
      </c>
      <c r="H497" s="142"/>
      <c r="I497" s="230"/>
      <c r="J497" s="129"/>
      <c r="K497" s="278"/>
      <c r="M497" s="285"/>
    </row>
    <row r="498" spans="1:13" x14ac:dyDescent="0.25">
      <c r="A498" s="231" t="s">
        <v>935</v>
      </c>
      <c r="B498" s="138" t="s">
        <v>936</v>
      </c>
      <c r="C498" s="139"/>
      <c r="D498" s="143" t="s">
        <v>1820</v>
      </c>
      <c r="E498" s="141">
        <v>2</v>
      </c>
      <c r="F498" s="142">
        <v>59756</v>
      </c>
      <c r="G498" s="142">
        <f t="shared" si="41"/>
        <v>119512</v>
      </c>
      <c r="H498" s="142"/>
      <c r="I498" s="230"/>
      <c r="J498" s="129"/>
      <c r="K498" s="278"/>
      <c r="M498" s="285"/>
    </row>
    <row r="499" spans="1:13" x14ac:dyDescent="0.25">
      <c r="A499" s="231" t="s">
        <v>937</v>
      </c>
      <c r="B499" s="138" t="s">
        <v>938</v>
      </c>
      <c r="C499" s="139" t="s">
        <v>682</v>
      </c>
      <c r="D499" s="143" t="s">
        <v>1820</v>
      </c>
      <c r="E499" s="141">
        <v>4</v>
      </c>
      <c r="F499" s="142">
        <v>174027</v>
      </c>
      <c r="G499" s="142">
        <f t="shared" si="41"/>
        <v>696108</v>
      </c>
      <c r="H499" s="142"/>
      <c r="I499" s="230"/>
      <c r="J499" s="129"/>
      <c r="K499" s="278"/>
      <c r="M499" s="285"/>
    </row>
    <row r="500" spans="1:13" x14ac:dyDescent="0.25">
      <c r="A500" s="231" t="s">
        <v>939</v>
      </c>
      <c r="B500" s="138" t="s">
        <v>940</v>
      </c>
      <c r="C500" s="139" t="s">
        <v>682</v>
      </c>
      <c r="D500" s="143" t="s">
        <v>1820</v>
      </c>
      <c r="E500" s="141">
        <v>8</v>
      </c>
      <c r="F500" s="142">
        <v>128736</v>
      </c>
      <c r="G500" s="142">
        <f t="shared" si="41"/>
        <v>1029888</v>
      </c>
      <c r="H500" s="142"/>
      <c r="I500" s="230"/>
      <c r="J500" s="129"/>
      <c r="K500" s="278"/>
      <c r="M500" s="285"/>
    </row>
    <row r="501" spans="1:13" x14ac:dyDescent="0.25">
      <c r="A501" s="231" t="s">
        <v>941</v>
      </c>
      <c r="B501" s="138" t="s">
        <v>710</v>
      </c>
      <c r="C501" s="139" t="s">
        <v>942</v>
      </c>
      <c r="D501" s="143" t="s">
        <v>1820</v>
      </c>
      <c r="E501" s="141">
        <v>1</v>
      </c>
      <c r="F501" s="142">
        <v>174078</v>
      </c>
      <c r="G501" s="142">
        <f t="shared" si="41"/>
        <v>174078</v>
      </c>
      <c r="H501" s="142"/>
      <c r="I501" s="230"/>
      <c r="J501" s="129"/>
      <c r="K501" s="278"/>
      <c r="M501" s="285"/>
    </row>
    <row r="502" spans="1:13" x14ac:dyDescent="0.25">
      <c r="A502" s="231" t="s">
        <v>943</v>
      </c>
      <c r="B502" s="138" t="s">
        <v>710</v>
      </c>
      <c r="C502" s="139" t="s">
        <v>944</v>
      </c>
      <c r="D502" s="143" t="s">
        <v>1820</v>
      </c>
      <c r="E502" s="141">
        <v>1</v>
      </c>
      <c r="F502" s="142">
        <v>132678</v>
      </c>
      <c r="G502" s="142">
        <f t="shared" si="41"/>
        <v>132678</v>
      </c>
      <c r="H502" s="142"/>
      <c r="I502" s="230"/>
      <c r="J502" s="129"/>
      <c r="K502" s="278"/>
      <c r="M502" s="285"/>
    </row>
    <row r="503" spans="1:13" x14ac:dyDescent="0.25">
      <c r="A503" s="231" t="s">
        <v>945</v>
      </c>
      <c r="B503" s="138" t="s">
        <v>713</v>
      </c>
      <c r="C503" s="139" t="s">
        <v>942</v>
      </c>
      <c r="D503" s="143" t="s">
        <v>1820</v>
      </c>
      <c r="E503" s="141">
        <v>1</v>
      </c>
      <c r="F503" s="142">
        <v>256878</v>
      </c>
      <c r="G503" s="142">
        <f t="shared" si="41"/>
        <v>256878</v>
      </c>
      <c r="H503" s="142"/>
      <c r="I503" s="230"/>
      <c r="J503" s="129"/>
      <c r="K503" s="278"/>
      <c r="M503" s="285"/>
    </row>
    <row r="504" spans="1:13" x14ac:dyDescent="0.25">
      <c r="A504" s="231" t="s">
        <v>946</v>
      </c>
      <c r="B504" s="138" t="s">
        <v>713</v>
      </c>
      <c r="C504" s="139" t="s">
        <v>944</v>
      </c>
      <c r="D504" s="143" t="s">
        <v>1820</v>
      </c>
      <c r="E504" s="141">
        <v>1</v>
      </c>
      <c r="F504" s="142">
        <v>132678</v>
      </c>
      <c r="G504" s="142">
        <f t="shared" si="41"/>
        <v>132678</v>
      </c>
      <c r="H504" s="142"/>
      <c r="I504" s="230"/>
      <c r="J504" s="129"/>
      <c r="K504" s="278"/>
      <c r="M504" s="285"/>
    </row>
    <row r="505" spans="1:13" x14ac:dyDescent="0.25">
      <c r="A505" s="231" t="s">
        <v>947</v>
      </c>
      <c r="B505" s="138" t="s">
        <v>948</v>
      </c>
      <c r="C505" s="139" t="s">
        <v>690</v>
      </c>
      <c r="D505" s="143" t="s">
        <v>1820</v>
      </c>
      <c r="E505" s="141">
        <v>1</v>
      </c>
      <c r="F505" s="142">
        <v>659601</v>
      </c>
      <c r="G505" s="142">
        <f t="shared" si="41"/>
        <v>659601</v>
      </c>
      <c r="H505" s="142"/>
      <c r="I505" s="230"/>
      <c r="J505" s="129"/>
      <c r="K505" s="278"/>
      <c r="M505" s="285"/>
    </row>
    <row r="506" spans="1:13" x14ac:dyDescent="0.25">
      <c r="A506" s="231" t="s">
        <v>949</v>
      </c>
      <c r="B506" s="138" t="s">
        <v>948</v>
      </c>
      <c r="C506" s="139" t="s">
        <v>693</v>
      </c>
      <c r="D506" s="143" t="s">
        <v>1820</v>
      </c>
      <c r="E506" s="141">
        <v>1</v>
      </c>
      <c r="F506" s="142">
        <v>370761</v>
      </c>
      <c r="G506" s="142">
        <f t="shared" si="41"/>
        <v>370761</v>
      </c>
      <c r="H506" s="142"/>
      <c r="I506" s="230"/>
      <c r="J506" s="129"/>
      <c r="K506" s="278"/>
      <c r="M506" s="285"/>
    </row>
    <row r="507" spans="1:13" ht="24" x14ac:dyDescent="0.25">
      <c r="A507" s="243" t="s">
        <v>950</v>
      </c>
      <c r="B507" s="192" t="s">
        <v>951</v>
      </c>
      <c r="C507" s="187"/>
      <c r="D507" s="188"/>
      <c r="E507" s="189"/>
      <c r="F507" s="155"/>
      <c r="G507" s="155">
        <f>SUM(G508:G559)</f>
        <v>160078738</v>
      </c>
      <c r="H507" s="155"/>
      <c r="I507" s="228"/>
      <c r="J507" s="129"/>
      <c r="K507" s="278"/>
      <c r="M507" s="285"/>
    </row>
    <row r="508" spans="1:13" ht="36" x14ac:dyDescent="0.25">
      <c r="A508" s="231"/>
      <c r="B508" s="138" t="s">
        <v>952</v>
      </c>
      <c r="C508" s="139"/>
      <c r="D508" s="171"/>
      <c r="E508" s="172"/>
      <c r="F508" s="173"/>
      <c r="G508" s="173"/>
      <c r="H508" s="173"/>
      <c r="I508" s="230"/>
      <c r="J508" s="129"/>
      <c r="K508" s="278"/>
      <c r="M508" s="285"/>
    </row>
    <row r="509" spans="1:13" x14ac:dyDescent="0.25">
      <c r="A509" s="231" t="s">
        <v>953</v>
      </c>
      <c r="B509" s="138" t="s">
        <v>930</v>
      </c>
      <c r="C509" s="139" t="s">
        <v>682</v>
      </c>
      <c r="D509" s="143" t="s">
        <v>1820</v>
      </c>
      <c r="E509" s="141">
        <v>2</v>
      </c>
      <c r="F509" s="142">
        <v>329536</v>
      </c>
      <c r="G509" s="142">
        <f t="shared" ref="G509:G559" si="42">+F509*E509</f>
        <v>659072</v>
      </c>
      <c r="H509" s="142"/>
      <c r="I509" s="230"/>
      <c r="J509" s="129"/>
      <c r="K509" s="278"/>
      <c r="M509" s="285"/>
    </row>
    <row r="510" spans="1:13" x14ac:dyDescent="0.25">
      <c r="A510" s="231" t="s">
        <v>954</v>
      </c>
      <c r="B510" s="138" t="s">
        <v>932</v>
      </c>
      <c r="C510" s="139" t="s">
        <v>682</v>
      </c>
      <c r="D510" s="143" t="s">
        <v>1820</v>
      </c>
      <c r="E510" s="141">
        <v>2</v>
      </c>
      <c r="F510" s="142">
        <v>321866</v>
      </c>
      <c r="G510" s="142">
        <f t="shared" si="42"/>
        <v>643732</v>
      </c>
      <c r="H510" s="142"/>
      <c r="I510" s="230"/>
      <c r="J510" s="129"/>
      <c r="K510" s="278"/>
      <c r="M510" s="285"/>
    </row>
    <row r="511" spans="1:13" x14ac:dyDescent="0.25">
      <c r="A511" s="231" t="s">
        <v>955</v>
      </c>
      <c r="B511" s="138" t="s">
        <v>956</v>
      </c>
      <c r="C511" s="139" t="s">
        <v>682</v>
      </c>
      <c r="D511" s="143" t="s">
        <v>1820</v>
      </c>
      <c r="E511" s="141">
        <v>2</v>
      </c>
      <c r="F511" s="142">
        <v>232012</v>
      </c>
      <c r="G511" s="142">
        <f t="shared" si="42"/>
        <v>464024</v>
      </c>
      <c r="H511" s="142"/>
      <c r="I511" s="230"/>
      <c r="J511" s="129"/>
      <c r="K511" s="278"/>
      <c r="M511" s="285"/>
    </row>
    <row r="512" spans="1:13" x14ac:dyDescent="0.25">
      <c r="A512" s="231" t="s">
        <v>957</v>
      </c>
      <c r="B512" s="138" t="s">
        <v>930</v>
      </c>
      <c r="C512" s="139" t="s">
        <v>693</v>
      </c>
      <c r="D512" s="143" t="s">
        <v>1820</v>
      </c>
      <c r="E512" s="141">
        <v>1</v>
      </c>
      <c r="F512" s="142">
        <v>513715</v>
      </c>
      <c r="G512" s="142">
        <f t="shared" si="42"/>
        <v>513715</v>
      </c>
      <c r="H512" s="142"/>
      <c r="I512" s="230"/>
      <c r="J512" s="129"/>
      <c r="K512" s="278"/>
      <c r="M512" s="285"/>
    </row>
    <row r="513" spans="1:13" x14ac:dyDescent="0.25">
      <c r="A513" s="231" t="s">
        <v>958</v>
      </c>
      <c r="B513" s="138" t="s">
        <v>932</v>
      </c>
      <c r="C513" s="139" t="s">
        <v>693</v>
      </c>
      <c r="D513" s="143" t="s">
        <v>1820</v>
      </c>
      <c r="E513" s="141">
        <v>1</v>
      </c>
      <c r="F513" s="142">
        <v>596925</v>
      </c>
      <c r="G513" s="142">
        <f t="shared" si="42"/>
        <v>596925</v>
      </c>
      <c r="H513" s="142"/>
      <c r="I513" s="230"/>
      <c r="J513" s="129"/>
      <c r="K513" s="278"/>
      <c r="M513" s="285"/>
    </row>
    <row r="514" spans="1:13" x14ac:dyDescent="0.25">
      <c r="A514" s="231" t="s">
        <v>959</v>
      </c>
      <c r="B514" s="138" t="s">
        <v>956</v>
      </c>
      <c r="C514" s="139" t="s">
        <v>693</v>
      </c>
      <c r="D514" s="143" t="s">
        <v>1820</v>
      </c>
      <c r="E514" s="141">
        <v>1</v>
      </c>
      <c r="F514" s="142">
        <v>319456</v>
      </c>
      <c r="G514" s="142">
        <f t="shared" si="42"/>
        <v>319456</v>
      </c>
      <c r="H514" s="142"/>
      <c r="I514" s="230"/>
      <c r="J514" s="129"/>
      <c r="K514" s="278"/>
      <c r="M514" s="285"/>
    </row>
    <row r="515" spans="1:13" x14ac:dyDescent="0.25">
      <c r="A515" s="231" t="s">
        <v>960</v>
      </c>
      <c r="B515" s="138" t="s">
        <v>961</v>
      </c>
      <c r="C515" s="139" t="s">
        <v>962</v>
      </c>
      <c r="D515" s="143" t="s">
        <v>1820</v>
      </c>
      <c r="E515" s="141">
        <v>3</v>
      </c>
      <c r="F515" s="142">
        <v>103358</v>
      </c>
      <c r="G515" s="142">
        <f t="shared" si="42"/>
        <v>310074</v>
      </c>
      <c r="H515" s="142"/>
      <c r="I515" s="230"/>
      <c r="J515" s="129"/>
      <c r="K515" s="278"/>
      <c r="M515" s="285"/>
    </row>
    <row r="516" spans="1:13" x14ac:dyDescent="0.25">
      <c r="A516" s="231" t="s">
        <v>963</v>
      </c>
      <c r="B516" s="138" t="s">
        <v>964</v>
      </c>
      <c r="C516" s="139" t="s">
        <v>962</v>
      </c>
      <c r="D516" s="143" t="s">
        <v>1820</v>
      </c>
      <c r="E516" s="141">
        <v>3</v>
      </c>
      <c r="F516" s="142">
        <v>139666</v>
      </c>
      <c r="G516" s="142">
        <f t="shared" si="42"/>
        <v>418998</v>
      </c>
      <c r="H516" s="142"/>
      <c r="I516" s="230"/>
      <c r="J516" s="129"/>
      <c r="K516" s="278"/>
      <c r="M516" s="285"/>
    </row>
    <row r="517" spans="1:13" x14ac:dyDescent="0.25">
      <c r="A517" s="231" t="s">
        <v>965</v>
      </c>
      <c r="B517" s="138" t="s">
        <v>966</v>
      </c>
      <c r="C517" s="139" t="s">
        <v>682</v>
      </c>
      <c r="D517" s="143" t="s">
        <v>1820</v>
      </c>
      <c r="E517" s="141">
        <v>3</v>
      </c>
      <c r="F517" s="142">
        <v>70349</v>
      </c>
      <c r="G517" s="142">
        <f t="shared" si="42"/>
        <v>211047</v>
      </c>
      <c r="H517" s="142"/>
      <c r="I517" s="230"/>
      <c r="J517" s="129"/>
      <c r="K517" s="278"/>
      <c r="M517" s="285"/>
    </row>
    <row r="518" spans="1:13" x14ac:dyDescent="0.25">
      <c r="A518" s="231" t="s">
        <v>967</v>
      </c>
      <c r="B518" s="138" t="s">
        <v>968</v>
      </c>
      <c r="C518" s="139" t="s">
        <v>690</v>
      </c>
      <c r="D518" s="143" t="s">
        <v>1820</v>
      </c>
      <c r="E518" s="141">
        <v>3</v>
      </c>
      <c r="F518" s="142">
        <v>630594</v>
      </c>
      <c r="G518" s="142">
        <f t="shared" si="42"/>
        <v>1891782</v>
      </c>
      <c r="H518" s="142"/>
      <c r="I518" s="230"/>
      <c r="J518" s="129"/>
      <c r="K518" s="278"/>
      <c r="M518" s="285"/>
    </row>
    <row r="519" spans="1:13" x14ac:dyDescent="0.25">
      <c r="A519" s="231" t="s">
        <v>969</v>
      </c>
      <c r="B519" s="138" t="s">
        <v>970</v>
      </c>
      <c r="C519" s="139" t="s">
        <v>690</v>
      </c>
      <c r="D519" s="143" t="s">
        <v>840</v>
      </c>
      <c r="E519" s="141">
        <v>47</v>
      </c>
      <c r="F519" s="142">
        <v>31237</v>
      </c>
      <c r="G519" s="142">
        <f t="shared" si="42"/>
        <v>1468139</v>
      </c>
      <c r="H519" s="142"/>
      <c r="I519" s="230"/>
      <c r="J519" s="129"/>
      <c r="K519" s="278"/>
      <c r="M519" s="285"/>
    </row>
    <row r="520" spans="1:13" x14ac:dyDescent="0.25">
      <c r="A520" s="231" t="s">
        <v>971</v>
      </c>
      <c r="B520" s="138" t="s">
        <v>972</v>
      </c>
      <c r="C520" s="139" t="s">
        <v>690</v>
      </c>
      <c r="D520" s="143" t="s">
        <v>1820</v>
      </c>
      <c r="E520" s="141">
        <v>21</v>
      </c>
      <c r="F520" s="142">
        <v>51809</v>
      </c>
      <c r="G520" s="142">
        <f t="shared" si="42"/>
        <v>1087989</v>
      </c>
      <c r="H520" s="142"/>
      <c r="I520" s="230"/>
      <c r="J520" s="129"/>
      <c r="K520" s="278"/>
      <c r="M520" s="285"/>
    </row>
    <row r="521" spans="1:13" x14ac:dyDescent="0.25">
      <c r="A521" s="231" t="s">
        <v>973</v>
      </c>
      <c r="B521" s="138" t="s">
        <v>974</v>
      </c>
      <c r="C521" s="139" t="s">
        <v>690</v>
      </c>
      <c r="D521" s="143" t="s">
        <v>1820</v>
      </c>
      <c r="E521" s="141">
        <v>21</v>
      </c>
      <c r="F521" s="142">
        <v>12713</v>
      </c>
      <c r="G521" s="142">
        <f t="shared" si="42"/>
        <v>266973</v>
      </c>
      <c r="H521" s="142"/>
      <c r="I521" s="230"/>
      <c r="J521" s="129"/>
      <c r="K521" s="278"/>
      <c r="M521" s="285"/>
    </row>
    <row r="522" spans="1:13" x14ac:dyDescent="0.25">
      <c r="A522" s="231" t="s">
        <v>975</v>
      </c>
      <c r="B522" s="138" t="s">
        <v>896</v>
      </c>
      <c r="C522" s="139" t="s">
        <v>690</v>
      </c>
      <c r="D522" s="143" t="s">
        <v>840</v>
      </c>
      <c r="E522" s="141">
        <v>121</v>
      </c>
      <c r="F522" s="142">
        <v>51781</v>
      </c>
      <c r="G522" s="142">
        <f t="shared" si="42"/>
        <v>6265501</v>
      </c>
      <c r="H522" s="142"/>
      <c r="I522" s="230"/>
      <c r="J522" s="129"/>
      <c r="K522" s="278"/>
      <c r="M522" s="285"/>
    </row>
    <row r="523" spans="1:13" x14ac:dyDescent="0.25">
      <c r="A523" s="231" t="s">
        <v>976</v>
      </c>
      <c r="B523" s="138" t="s">
        <v>898</v>
      </c>
      <c r="C523" s="139" t="s">
        <v>690</v>
      </c>
      <c r="D523" s="143" t="s">
        <v>1820</v>
      </c>
      <c r="E523" s="141">
        <v>38</v>
      </c>
      <c r="F523" s="142">
        <v>42475</v>
      </c>
      <c r="G523" s="142">
        <f t="shared" si="42"/>
        <v>1614050</v>
      </c>
      <c r="H523" s="142"/>
      <c r="I523" s="230"/>
      <c r="J523" s="129"/>
      <c r="K523" s="278"/>
      <c r="M523" s="285"/>
    </row>
    <row r="524" spans="1:13" x14ac:dyDescent="0.25">
      <c r="A524" s="231" t="s">
        <v>977</v>
      </c>
      <c r="B524" s="138" t="s">
        <v>896</v>
      </c>
      <c r="C524" s="139" t="s">
        <v>693</v>
      </c>
      <c r="D524" s="143" t="s">
        <v>840</v>
      </c>
      <c r="E524" s="141">
        <v>243</v>
      </c>
      <c r="F524" s="142">
        <v>40333</v>
      </c>
      <c r="G524" s="142">
        <f t="shared" si="42"/>
        <v>9800919</v>
      </c>
      <c r="H524" s="142"/>
      <c r="I524" s="230"/>
      <c r="J524" s="129"/>
      <c r="K524" s="278"/>
      <c r="M524" s="285"/>
    </row>
    <row r="525" spans="1:13" x14ac:dyDescent="0.25">
      <c r="A525" s="231" t="s">
        <v>978</v>
      </c>
      <c r="B525" s="138" t="s">
        <v>898</v>
      </c>
      <c r="C525" s="139" t="s">
        <v>693</v>
      </c>
      <c r="D525" s="143" t="s">
        <v>1820</v>
      </c>
      <c r="E525" s="141">
        <v>61</v>
      </c>
      <c r="F525" s="142">
        <v>29022</v>
      </c>
      <c r="G525" s="142">
        <f t="shared" si="42"/>
        <v>1770342</v>
      </c>
      <c r="H525" s="142"/>
      <c r="I525" s="230"/>
      <c r="J525" s="129"/>
      <c r="K525" s="278"/>
      <c r="M525" s="285"/>
    </row>
    <row r="526" spans="1:13" x14ac:dyDescent="0.25">
      <c r="A526" s="231" t="s">
        <v>979</v>
      </c>
      <c r="B526" s="138" t="s">
        <v>980</v>
      </c>
      <c r="C526" s="139" t="s">
        <v>693</v>
      </c>
      <c r="D526" s="143" t="s">
        <v>1820</v>
      </c>
      <c r="E526" s="141">
        <v>132</v>
      </c>
      <c r="F526" s="142">
        <v>52081</v>
      </c>
      <c r="G526" s="142">
        <f t="shared" si="42"/>
        <v>6874692</v>
      </c>
      <c r="H526" s="142"/>
      <c r="I526" s="230"/>
      <c r="J526" s="129"/>
      <c r="K526" s="278"/>
      <c r="M526" s="285"/>
    </row>
    <row r="527" spans="1:13" x14ac:dyDescent="0.25">
      <c r="A527" s="231" t="s">
        <v>981</v>
      </c>
      <c r="B527" s="138" t="s">
        <v>896</v>
      </c>
      <c r="C527" s="139" t="s">
        <v>682</v>
      </c>
      <c r="D527" s="143" t="s">
        <v>840</v>
      </c>
      <c r="E527" s="141">
        <v>210</v>
      </c>
      <c r="F527" s="142">
        <v>25814</v>
      </c>
      <c r="G527" s="142">
        <f t="shared" si="42"/>
        <v>5420940</v>
      </c>
      <c r="H527" s="142"/>
      <c r="I527" s="230"/>
      <c r="J527" s="129"/>
      <c r="K527" s="278"/>
      <c r="M527" s="285"/>
    </row>
    <row r="528" spans="1:13" x14ac:dyDescent="0.25">
      <c r="A528" s="231" t="s">
        <v>982</v>
      </c>
      <c r="B528" s="138" t="s">
        <v>898</v>
      </c>
      <c r="C528" s="139" t="s">
        <v>682</v>
      </c>
      <c r="D528" s="143" t="s">
        <v>1820</v>
      </c>
      <c r="E528" s="141">
        <v>69</v>
      </c>
      <c r="F528" s="142">
        <v>11103</v>
      </c>
      <c r="G528" s="142">
        <f t="shared" si="42"/>
        <v>766107</v>
      </c>
      <c r="H528" s="142"/>
      <c r="I528" s="230"/>
      <c r="J528" s="129"/>
      <c r="K528" s="278"/>
      <c r="M528" s="285"/>
    </row>
    <row r="529" spans="1:13" x14ac:dyDescent="0.25">
      <c r="A529" s="231" t="s">
        <v>983</v>
      </c>
      <c r="B529" s="138" t="s">
        <v>980</v>
      </c>
      <c r="C529" s="139" t="s">
        <v>682</v>
      </c>
      <c r="D529" s="143" t="s">
        <v>1820</v>
      </c>
      <c r="E529" s="141">
        <v>172</v>
      </c>
      <c r="F529" s="142">
        <v>36293</v>
      </c>
      <c r="G529" s="142">
        <f t="shared" si="42"/>
        <v>6242396</v>
      </c>
      <c r="H529" s="142"/>
      <c r="I529" s="230"/>
      <c r="J529" s="129"/>
      <c r="K529" s="278"/>
      <c r="M529" s="285"/>
    </row>
    <row r="530" spans="1:13" x14ac:dyDescent="0.25">
      <c r="A530" s="231" t="s">
        <v>984</v>
      </c>
      <c r="B530" s="138" t="s">
        <v>896</v>
      </c>
      <c r="C530" s="139" t="s">
        <v>908</v>
      </c>
      <c r="D530" s="143" t="s">
        <v>840</v>
      </c>
      <c r="E530" s="141">
        <v>275</v>
      </c>
      <c r="F530" s="142">
        <v>20723</v>
      </c>
      <c r="G530" s="142">
        <f t="shared" si="42"/>
        <v>5698825</v>
      </c>
      <c r="H530" s="142"/>
      <c r="I530" s="230"/>
      <c r="J530" s="129"/>
      <c r="K530" s="278"/>
      <c r="M530" s="285"/>
    </row>
    <row r="531" spans="1:13" x14ac:dyDescent="0.25">
      <c r="A531" s="231" t="s">
        <v>985</v>
      </c>
      <c r="B531" s="138" t="s">
        <v>898</v>
      </c>
      <c r="C531" s="139" t="s">
        <v>908</v>
      </c>
      <c r="D531" s="143" t="s">
        <v>1820</v>
      </c>
      <c r="E531" s="141">
        <v>88</v>
      </c>
      <c r="F531" s="142">
        <v>6905</v>
      </c>
      <c r="G531" s="142">
        <f t="shared" si="42"/>
        <v>607640</v>
      </c>
      <c r="H531" s="142"/>
      <c r="I531" s="230"/>
      <c r="J531" s="129"/>
      <c r="K531" s="278"/>
      <c r="M531" s="285"/>
    </row>
    <row r="532" spans="1:13" x14ac:dyDescent="0.25">
      <c r="A532" s="231" t="s">
        <v>986</v>
      </c>
      <c r="B532" s="138" t="s">
        <v>980</v>
      </c>
      <c r="C532" s="139" t="s">
        <v>908</v>
      </c>
      <c r="D532" s="143" t="s">
        <v>1820</v>
      </c>
      <c r="E532" s="141">
        <v>161</v>
      </c>
      <c r="F532" s="142">
        <v>28399</v>
      </c>
      <c r="G532" s="142">
        <f t="shared" si="42"/>
        <v>4572239</v>
      </c>
      <c r="H532" s="142"/>
      <c r="I532" s="230"/>
      <c r="J532" s="129"/>
      <c r="K532" s="278"/>
      <c r="M532" s="285"/>
    </row>
    <row r="533" spans="1:13" x14ac:dyDescent="0.25">
      <c r="A533" s="231" t="s">
        <v>987</v>
      </c>
      <c r="B533" s="138" t="s">
        <v>907</v>
      </c>
      <c r="C533" s="139" t="s">
        <v>988</v>
      </c>
      <c r="D533" s="143" t="s">
        <v>840</v>
      </c>
      <c r="E533" s="141">
        <v>102</v>
      </c>
      <c r="F533" s="142">
        <v>18428</v>
      </c>
      <c r="G533" s="142">
        <f t="shared" si="42"/>
        <v>1879656</v>
      </c>
      <c r="H533" s="142"/>
      <c r="I533" s="230"/>
      <c r="J533" s="129"/>
      <c r="K533" s="278"/>
      <c r="M533" s="285"/>
    </row>
    <row r="534" spans="1:13" x14ac:dyDescent="0.25">
      <c r="A534" s="231" t="s">
        <v>989</v>
      </c>
      <c r="B534" s="138" t="s">
        <v>910</v>
      </c>
      <c r="C534" s="139" t="s">
        <v>988</v>
      </c>
      <c r="D534" s="143" t="s">
        <v>1820</v>
      </c>
      <c r="E534" s="141">
        <v>21</v>
      </c>
      <c r="F534" s="142">
        <v>5529</v>
      </c>
      <c r="G534" s="142">
        <f t="shared" si="42"/>
        <v>116109</v>
      </c>
      <c r="H534" s="142"/>
      <c r="I534" s="230"/>
      <c r="J534" s="129"/>
      <c r="K534" s="278"/>
      <c r="M534" s="285"/>
    </row>
    <row r="535" spans="1:13" x14ac:dyDescent="0.25">
      <c r="A535" s="231" t="s">
        <v>990</v>
      </c>
      <c r="B535" s="138" t="s">
        <v>907</v>
      </c>
      <c r="C535" s="139" t="s">
        <v>962</v>
      </c>
      <c r="D535" s="143" t="s">
        <v>840</v>
      </c>
      <c r="E535" s="141">
        <v>127</v>
      </c>
      <c r="F535" s="142">
        <v>15129</v>
      </c>
      <c r="G535" s="142">
        <f t="shared" si="42"/>
        <v>1921383</v>
      </c>
      <c r="H535" s="142"/>
      <c r="I535" s="230"/>
      <c r="J535" s="129"/>
      <c r="K535" s="278"/>
      <c r="M535" s="285"/>
    </row>
    <row r="536" spans="1:13" x14ac:dyDescent="0.25">
      <c r="A536" s="231" t="s">
        <v>991</v>
      </c>
      <c r="B536" s="138" t="s">
        <v>910</v>
      </c>
      <c r="C536" s="139" t="s">
        <v>962</v>
      </c>
      <c r="D536" s="143" t="s">
        <v>1820</v>
      </c>
      <c r="E536" s="141">
        <v>100</v>
      </c>
      <c r="F536" s="142">
        <v>4676</v>
      </c>
      <c r="G536" s="142">
        <f t="shared" si="42"/>
        <v>467600</v>
      </c>
      <c r="H536" s="142"/>
      <c r="I536" s="230"/>
      <c r="J536" s="129"/>
      <c r="K536" s="278"/>
      <c r="M536" s="285"/>
    </row>
    <row r="537" spans="1:13" x14ac:dyDescent="0.25">
      <c r="A537" s="231" t="s">
        <v>992</v>
      </c>
      <c r="B537" s="138" t="s">
        <v>993</v>
      </c>
      <c r="C537" s="139" t="s">
        <v>994</v>
      </c>
      <c r="D537" s="143" t="s">
        <v>1820</v>
      </c>
      <c r="E537" s="141">
        <v>90</v>
      </c>
      <c r="F537" s="142">
        <v>39983</v>
      </c>
      <c r="G537" s="142">
        <f t="shared" si="42"/>
        <v>3598470</v>
      </c>
      <c r="H537" s="142"/>
      <c r="I537" s="230"/>
      <c r="J537" s="129"/>
      <c r="K537" s="278"/>
      <c r="M537" s="285"/>
    </row>
    <row r="538" spans="1:13" x14ac:dyDescent="0.25">
      <c r="A538" s="231" t="s">
        <v>995</v>
      </c>
      <c r="B538" s="138" t="s">
        <v>993</v>
      </c>
      <c r="C538" s="139" t="s">
        <v>996</v>
      </c>
      <c r="D538" s="143" t="s">
        <v>1820</v>
      </c>
      <c r="E538" s="141">
        <v>31</v>
      </c>
      <c r="F538" s="142">
        <v>30715</v>
      </c>
      <c r="G538" s="142">
        <f t="shared" si="42"/>
        <v>952165</v>
      </c>
      <c r="H538" s="142"/>
      <c r="I538" s="230"/>
      <c r="J538" s="129"/>
      <c r="K538" s="278"/>
      <c r="M538" s="285"/>
    </row>
    <row r="539" spans="1:13" x14ac:dyDescent="0.25">
      <c r="A539" s="231" t="s">
        <v>997</v>
      </c>
      <c r="B539" s="138" t="s">
        <v>998</v>
      </c>
      <c r="C539" s="139" t="s">
        <v>999</v>
      </c>
      <c r="D539" s="143" t="s">
        <v>1820</v>
      </c>
      <c r="E539" s="141">
        <v>22</v>
      </c>
      <c r="F539" s="142">
        <v>20562</v>
      </c>
      <c r="G539" s="142">
        <f t="shared" si="42"/>
        <v>452364</v>
      </c>
      <c r="H539" s="142"/>
      <c r="I539" s="230"/>
      <c r="J539" s="129"/>
      <c r="K539" s="278"/>
      <c r="M539" s="285"/>
    </row>
    <row r="540" spans="1:13" x14ac:dyDescent="0.25">
      <c r="A540" s="231" t="s">
        <v>1000</v>
      </c>
      <c r="B540" s="138" t="s">
        <v>993</v>
      </c>
      <c r="C540" s="139" t="s">
        <v>1001</v>
      </c>
      <c r="D540" s="143" t="s">
        <v>1820</v>
      </c>
      <c r="E540" s="141">
        <v>39</v>
      </c>
      <c r="F540" s="142">
        <v>23321</v>
      </c>
      <c r="G540" s="142">
        <f t="shared" si="42"/>
        <v>909519</v>
      </c>
      <c r="H540" s="142"/>
      <c r="I540" s="230"/>
      <c r="J540" s="129"/>
      <c r="K540" s="278"/>
      <c r="M540" s="285"/>
    </row>
    <row r="541" spans="1:13" x14ac:dyDescent="0.25">
      <c r="A541" s="231" t="s">
        <v>1002</v>
      </c>
      <c r="B541" s="138" t="s">
        <v>1003</v>
      </c>
      <c r="C541" s="139" t="s">
        <v>690</v>
      </c>
      <c r="D541" s="143" t="s">
        <v>1820</v>
      </c>
      <c r="E541" s="141">
        <v>2</v>
      </c>
      <c r="F541" s="142">
        <v>35725</v>
      </c>
      <c r="G541" s="142">
        <f t="shared" si="42"/>
        <v>71450</v>
      </c>
      <c r="H541" s="142"/>
      <c r="I541" s="230"/>
      <c r="J541" s="129"/>
      <c r="K541" s="278"/>
      <c r="M541" s="285"/>
    </row>
    <row r="542" spans="1:13" x14ac:dyDescent="0.25">
      <c r="A542" s="231" t="s">
        <v>1004</v>
      </c>
      <c r="B542" s="138" t="s">
        <v>1003</v>
      </c>
      <c r="C542" s="139" t="s">
        <v>665</v>
      </c>
      <c r="D542" s="143" t="s">
        <v>1820</v>
      </c>
      <c r="E542" s="141">
        <v>1</v>
      </c>
      <c r="F542" s="142">
        <v>18265</v>
      </c>
      <c r="G542" s="142">
        <f t="shared" si="42"/>
        <v>18265</v>
      </c>
      <c r="H542" s="142"/>
      <c r="I542" s="230"/>
      <c r="J542" s="129"/>
      <c r="K542" s="278"/>
      <c r="M542" s="285"/>
    </row>
    <row r="543" spans="1:13" x14ac:dyDescent="0.25">
      <c r="A543" s="231" t="s">
        <v>1005</v>
      </c>
      <c r="B543" s="138" t="s">
        <v>914</v>
      </c>
      <c r="C543" s="139" t="s">
        <v>690</v>
      </c>
      <c r="D543" s="143" t="s">
        <v>1820</v>
      </c>
      <c r="E543" s="141">
        <v>29</v>
      </c>
      <c r="F543" s="142">
        <v>31195</v>
      </c>
      <c r="G543" s="142">
        <f t="shared" si="42"/>
        <v>904655</v>
      </c>
      <c r="H543" s="142"/>
      <c r="I543" s="230"/>
      <c r="J543" s="129"/>
      <c r="K543" s="278"/>
      <c r="M543" s="285"/>
    </row>
    <row r="544" spans="1:13" x14ac:dyDescent="0.25">
      <c r="A544" s="231" t="s">
        <v>1006</v>
      </c>
      <c r="B544" s="138" t="s">
        <v>914</v>
      </c>
      <c r="C544" s="139" t="s">
        <v>693</v>
      </c>
      <c r="D544" s="143" t="s">
        <v>1820</v>
      </c>
      <c r="E544" s="141">
        <v>58</v>
      </c>
      <c r="F544" s="142">
        <v>24013</v>
      </c>
      <c r="G544" s="142">
        <f t="shared" si="42"/>
        <v>1392754</v>
      </c>
      <c r="H544" s="142"/>
      <c r="I544" s="230"/>
      <c r="J544" s="129"/>
      <c r="K544" s="278"/>
      <c r="M544" s="285"/>
    </row>
    <row r="545" spans="1:13" x14ac:dyDescent="0.25">
      <c r="A545" s="231" t="s">
        <v>1007</v>
      </c>
      <c r="B545" s="138" t="s">
        <v>914</v>
      </c>
      <c r="C545" s="139" t="s">
        <v>682</v>
      </c>
      <c r="D545" s="143" t="s">
        <v>1820</v>
      </c>
      <c r="E545" s="141">
        <v>66</v>
      </c>
      <c r="F545" s="142">
        <v>16830</v>
      </c>
      <c r="G545" s="142">
        <f t="shared" si="42"/>
        <v>1110780</v>
      </c>
      <c r="H545" s="142"/>
      <c r="I545" s="230"/>
      <c r="J545" s="129"/>
      <c r="K545" s="278"/>
      <c r="M545" s="285"/>
    </row>
    <row r="546" spans="1:13" x14ac:dyDescent="0.25">
      <c r="A546" s="231" t="s">
        <v>1008</v>
      </c>
      <c r="B546" s="138" t="s">
        <v>914</v>
      </c>
      <c r="C546" s="139" t="s">
        <v>908</v>
      </c>
      <c r="D546" s="143" t="s">
        <v>1820</v>
      </c>
      <c r="E546" s="141">
        <v>57</v>
      </c>
      <c r="F546" s="142">
        <v>13243</v>
      </c>
      <c r="G546" s="142">
        <f t="shared" si="42"/>
        <v>754851</v>
      </c>
      <c r="H546" s="142"/>
      <c r="I546" s="230"/>
      <c r="J546" s="129"/>
      <c r="K546" s="278"/>
      <c r="M546" s="285"/>
    </row>
    <row r="547" spans="1:13" x14ac:dyDescent="0.25">
      <c r="A547" s="231" t="s">
        <v>1009</v>
      </c>
      <c r="B547" s="138" t="s">
        <v>914</v>
      </c>
      <c r="C547" s="139" t="s">
        <v>988</v>
      </c>
      <c r="D547" s="143" t="s">
        <v>1820</v>
      </c>
      <c r="E547" s="141">
        <v>36</v>
      </c>
      <c r="F547" s="142">
        <v>10584</v>
      </c>
      <c r="G547" s="142">
        <f t="shared" si="42"/>
        <v>381024</v>
      </c>
      <c r="H547" s="142"/>
      <c r="I547" s="230"/>
      <c r="J547" s="129"/>
      <c r="K547" s="278"/>
      <c r="M547" s="285"/>
    </row>
    <row r="548" spans="1:13" x14ac:dyDescent="0.25">
      <c r="A548" s="231" t="s">
        <v>1010</v>
      </c>
      <c r="B548" s="138" t="s">
        <v>914</v>
      </c>
      <c r="C548" s="139" t="s">
        <v>665</v>
      </c>
      <c r="D548" s="143" t="s">
        <v>1820</v>
      </c>
      <c r="E548" s="141">
        <v>47</v>
      </c>
      <c r="F548" s="142">
        <v>8638</v>
      </c>
      <c r="G548" s="142">
        <f t="shared" si="42"/>
        <v>405986</v>
      </c>
      <c r="H548" s="142"/>
      <c r="I548" s="230"/>
      <c r="J548" s="129"/>
      <c r="K548" s="278"/>
      <c r="M548" s="285"/>
    </row>
    <row r="549" spans="1:13" x14ac:dyDescent="0.25">
      <c r="A549" s="231" t="s">
        <v>1011</v>
      </c>
      <c r="B549" s="138" t="s">
        <v>1012</v>
      </c>
      <c r="C549" s="139" t="s">
        <v>690</v>
      </c>
      <c r="D549" s="143" t="s">
        <v>1820</v>
      </c>
      <c r="E549" s="141">
        <v>1</v>
      </c>
      <c r="F549" s="142">
        <v>1262644</v>
      </c>
      <c r="G549" s="142">
        <f t="shared" si="42"/>
        <v>1262644</v>
      </c>
      <c r="H549" s="142"/>
      <c r="I549" s="230"/>
      <c r="J549" s="129"/>
      <c r="K549" s="278"/>
      <c r="M549" s="285"/>
    </row>
    <row r="550" spans="1:13" x14ac:dyDescent="0.25">
      <c r="A550" s="231" t="s">
        <v>1013</v>
      </c>
      <c r="B550" s="138" t="s">
        <v>679</v>
      </c>
      <c r="C550" s="139" t="s">
        <v>690</v>
      </c>
      <c r="D550" s="143" t="s">
        <v>1820</v>
      </c>
      <c r="E550" s="141">
        <v>1</v>
      </c>
      <c r="F550" s="142">
        <v>722524</v>
      </c>
      <c r="G550" s="142">
        <f t="shared" si="42"/>
        <v>722524</v>
      </c>
      <c r="H550" s="142"/>
      <c r="I550" s="230"/>
      <c r="J550" s="129"/>
      <c r="K550" s="278"/>
      <c r="M550" s="285"/>
    </row>
    <row r="551" spans="1:13" x14ac:dyDescent="0.25">
      <c r="A551" s="231" t="s">
        <v>1014</v>
      </c>
      <c r="B551" s="138" t="s">
        <v>1015</v>
      </c>
      <c r="C551" s="139" t="s">
        <v>908</v>
      </c>
      <c r="D551" s="143" t="s">
        <v>1820</v>
      </c>
      <c r="E551" s="141">
        <v>3</v>
      </c>
      <c r="F551" s="142">
        <v>1848000</v>
      </c>
      <c r="G551" s="142">
        <f t="shared" si="42"/>
        <v>5544000</v>
      </c>
      <c r="H551" s="142"/>
      <c r="I551" s="230"/>
      <c r="J551" s="129"/>
      <c r="K551" s="278"/>
      <c r="M551" s="285"/>
    </row>
    <row r="552" spans="1:13" x14ac:dyDescent="0.25">
      <c r="A552" s="231" t="s">
        <v>1016</v>
      </c>
      <c r="B552" s="138" t="s">
        <v>1017</v>
      </c>
      <c r="C552" s="139"/>
      <c r="D552" s="143" t="s">
        <v>1820</v>
      </c>
      <c r="E552" s="141">
        <v>204</v>
      </c>
      <c r="F552" s="142">
        <v>37643</v>
      </c>
      <c r="G552" s="142">
        <f t="shared" si="42"/>
        <v>7679172</v>
      </c>
      <c r="H552" s="142"/>
      <c r="I552" s="230"/>
      <c r="J552" s="129"/>
      <c r="K552" s="278"/>
      <c r="M552" s="285"/>
    </row>
    <row r="553" spans="1:13" x14ac:dyDescent="0.25">
      <c r="A553" s="231" t="s">
        <v>1018</v>
      </c>
      <c r="B553" s="138" t="s">
        <v>1019</v>
      </c>
      <c r="C553" s="139"/>
      <c r="D553" s="143" t="s">
        <v>1820</v>
      </c>
      <c r="E553" s="141">
        <v>2</v>
      </c>
      <c r="F553" s="142">
        <v>37643</v>
      </c>
      <c r="G553" s="142">
        <f t="shared" si="42"/>
        <v>75286</v>
      </c>
      <c r="H553" s="142"/>
      <c r="I553" s="230"/>
      <c r="J553" s="129"/>
      <c r="K553" s="278"/>
      <c r="M553" s="285"/>
    </row>
    <row r="554" spans="1:13" x14ac:dyDescent="0.25">
      <c r="A554" s="231" t="s">
        <v>1020</v>
      </c>
      <c r="B554" s="138" t="s">
        <v>1021</v>
      </c>
      <c r="C554" s="139"/>
      <c r="D554" s="143" t="s">
        <v>1820</v>
      </c>
      <c r="E554" s="141">
        <v>204</v>
      </c>
      <c r="F554" s="142">
        <v>35800</v>
      </c>
      <c r="G554" s="142">
        <f t="shared" si="42"/>
        <v>7303200</v>
      </c>
      <c r="H554" s="142"/>
      <c r="I554" s="230"/>
      <c r="J554" s="129"/>
      <c r="K554" s="278"/>
      <c r="M554" s="285"/>
    </row>
    <row r="555" spans="1:13" x14ac:dyDescent="0.25">
      <c r="A555" s="231" t="s">
        <v>1022</v>
      </c>
      <c r="B555" s="138" t="s">
        <v>1023</v>
      </c>
      <c r="C555" s="139"/>
      <c r="D555" s="143" t="s">
        <v>1820</v>
      </c>
      <c r="E555" s="141">
        <v>2</v>
      </c>
      <c r="F555" s="142">
        <v>35800</v>
      </c>
      <c r="G555" s="142">
        <f t="shared" si="42"/>
        <v>71600</v>
      </c>
      <c r="H555" s="142"/>
      <c r="I555" s="230"/>
      <c r="J555" s="129"/>
      <c r="K555" s="278"/>
      <c r="M555" s="285"/>
    </row>
    <row r="556" spans="1:13" x14ac:dyDescent="0.25">
      <c r="A556" s="231" t="s">
        <v>1024</v>
      </c>
      <c r="B556" s="138" t="s">
        <v>1025</v>
      </c>
      <c r="C556" s="139"/>
      <c r="D556" s="143" t="s">
        <v>1820</v>
      </c>
      <c r="E556" s="141">
        <v>206</v>
      </c>
      <c r="F556" s="142">
        <v>7811</v>
      </c>
      <c r="G556" s="142">
        <f t="shared" si="42"/>
        <v>1609066</v>
      </c>
      <c r="H556" s="142"/>
      <c r="I556" s="230"/>
      <c r="J556" s="129"/>
      <c r="K556" s="278"/>
      <c r="M556" s="285"/>
    </row>
    <row r="557" spans="1:13" x14ac:dyDescent="0.25">
      <c r="A557" s="231" t="s">
        <v>1026</v>
      </c>
      <c r="B557" s="138" t="s">
        <v>1027</v>
      </c>
      <c r="C557" s="139"/>
      <c r="D557" s="143" t="s">
        <v>840</v>
      </c>
      <c r="E557" s="141">
        <v>1063</v>
      </c>
      <c r="F557" s="142">
        <v>6026</v>
      </c>
      <c r="G557" s="142">
        <f t="shared" si="42"/>
        <v>6405638</v>
      </c>
      <c r="H557" s="142"/>
      <c r="I557" s="230"/>
      <c r="J557" s="129"/>
      <c r="K557" s="278"/>
      <c r="M557" s="285"/>
    </row>
    <row r="558" spans="1:13" x14ac:dyDescent="0.25">
      <c r="A558" s="231" t="s">
        <v>1028</v>
      </c>
      <c r="B558" s="138" t="s">
        <v>1029</v>
      </c>
      <c r="C558" s="139"/>
      <c r="D558" s="143" t="s">
        <v>1823</v>
      </c>
      <c r="E558" s="141">
        <v>1</v>
      </c>
      <c r="F558" s="142">
        <v>53383000</v>
      </c>
      <c r="G558" s="142">
        <f t="shared" si="42"/>
        <v>53383000</v>
      </c>
      <c r="H558" s="142"/>
      <c r="I558" s="230"/>
      <c r="J558" s="129"/>
      <c r="K558" s="278"/>
      <c r="M558" s="285"/>
    </row>
    <row r="559" spans="1:13" x14ac:dyDescent="0.25">
      <c r="A559" s="231" t="s">
        <v>1031</v>
      </c>
      <c r="B559" s="138" t="s">
        <v>1032</v>
      </c>
      <c r="C559" s="139"/>
      <c r="D559" s="143" t="s">
        <v>1823</v>
      </c>
      <c r="E559" s="141">
        <v>1</v>
      </c>
      <c r="F559" s="142">
        <v>2200000</v>
      </c>
      <c r="G559" s="142">
        <f t="shared" si="42"/>
        <v>2200000</v>
      </c>
      <c r="H559" s="142"/>
      <c r="I559" s="230"/>
      <c r="J559" s="129"/>
      <c r="K559" s="278"/>
      <c r="M559" s="285"/>
    </row>
    <row r="560" spans="1:13" x14ac:dyDescent="0.25">
      <c r="A560" s="237" t="s">
        <v>1033</v>
      </c>
      <c r="B560" s="179" t="s">
        <v>1034</v>
      </c>
      <c r="C560" s="193"/>
      <c r="D560" s="161"/>
      <c r="E560" s="162"/>
      <c r="F560" s="163"/>
      <c r="G560" s="164">
        <f>+G563+G622+G632+G651+G665+G674+G679+G683+G693+G740+G795</f>
        <v>284682099</v>
      </c>
      <c r="H560" s="163"/>
      <c r="I560" s="233"/>
      <c r="J560" s="129"/>
      <c r="K560" s="278"/>
      <c r="M560" s="287"/>
    </row>
    <row r="561" spans="1:13" ht="24" x14ac:dyDescent="0.25">
      <c r="A561" s="231"/>
      <c r="B561" s="138" t="s">
        <v>1035</v>
      </c>
      <c r="C561" s="139"/>
      <c r="D561" s="143"/>
      <c r="E561" s="141"/>
      <c r="F561" s="142"/>
      <c r="G561" s="142"/>
      <c r="H561" s="142"/>
      <c r="I561" s="230"/>
      <c r="J561" s="129"/>
      <c r="K561" s="278"/>
      <c r="M561" s="285"/>
    </row>
    <row r="562" spans="1:13" ht="72" x14ac:dyDescent="0.25">
      <c r="A562" s="231"/>
      <c r="B562" s="138" t="s">
        <v>1851</v>
      </c>
      <c r="C562" s="139"/>
      <c r="D562" s="143"/>
      <c r="E562" s="141"/>
      <c r="F562" s="142"/>
      <c r="G562" s="142"/>
      <c r="H562" s="142"/>
      <c r="I562" s="230"/>
      <c r="J562" s="129"/>
      <c r="K562" s="278"/>
      <c r="M562" s="285"/>
    </row>
    <row r="563" spans="1:13" x14ac:dyDescent="0.25">
      <c r="A563" s="243" t="s">
        <v>1036</v>
      </c>
      <c r="B563" s="192" t="s">
        <v>1037</v>
      </c>
      <c r="C563" s="187"/>
      <c r="D563" s="152"/>
      <c r="E563" s="153"/>
      <c r="F563" s="154"/>
      <c r="G563" s="155">
        <f>SUM(G565:G621)</f>
        <v>40690962</v>
      </c>
      <c r="H563" s="154"/>
      <c r="I563" s="228"/>
      <c r="J563" s="129"/>
      <c r="K563" s="278"/>
      <c r="M563" s="285"/>
    </row>
    <row r="564" spans="1:13" x14ac:dyDescent="0.25">
      <c r="A564" s="231"/>
      <c r="B564" s="138" t="s">
        <v>1038</v>
      </c>
      <c r="C564" s="139"/>
      <c r="D564" s="171"/>
      <c r="E564" s="172"/>
      <c r="F564" s="173"/>
      <c r="G564" s="173"/>
      <c r="H564" s="173"/>
      <c r="I564" s="230"/>
      <c r="J564" s="129"/>
      <c r="K564" s="278"/>
      <c r="M564" s="285"/>
    </row>
    <row r="565" spans="1:13" ht="24" x14ac:dyDescent="0.25">
      <c r="A565" s="231"/>
      <c r="B565" s="138" t="s">
        <v>1039</v>
      </c>
      <c r="C565" s="139"/>
      <c r="D565" s="171"/>
      <c r="E565" s="172"/>
      <c r="F565" s="173"/>
      <c r="G565" s="173"/>
      <c r="H565" s="173"/>
      <c r="I565" s="230"/>
      <c r="J565" s="129"/>
      <c r="K565" s="278"/>
      <c r="M565" s="285"/>
    </row>
    <row r="566" spans="1:13" ht="36" x14ac:dyDescent="0.25">
      <c r="A566" s="231"/>
      <c r="B566" s="138" t="s">
        <v>1040</v>
      </c>
      <c r="C566" s="139"/>
      <c r="D566" s="143"/>
      <c r="E566" s="141"/>
      <c r="F566" s="142"/>
      <c r="G566" s="142"/>
      <c r="H566" s="142"/>
      <c r="I566" s="230"/>
      <c r="J566" s="129"/>
      <c r="K566" s="278"/>
      <c r="M566" s="285"/>
    </row>
    <row r="567" spans="1:13" ht="72" x14ac:dyDescent="0.25">
      <c r="A567" s="231"/>
      <c r="B567" s="138" t="s">
        <v>1041</v>
      </c>
      <c r="C567" s="139"/>
      <c r="D567" s="143"/>
      <c r="E567" s="141"/>
      <c r="F567" s="142"/>
      <c r="G567" s="142"/>
      <c r="H567" s="142"/>
      <c r="I567" s="230"/>
      <c r="J567" s="129"/>
      <c r="K567" s="278"/>
      <c r="M567" s="285"/>
    </row>
    <row r="568" spans="1:13" ht="108" x14ac:dyDescent="0.25">
      <c r="A568" s="231"/>
      <c r="B568" s="138" t="s">
        <v>1042</v>
      </c>
      <c r="C568" s="139"/>
      <c r="D568" s="143"/>
      <c r="E568" s="141"/>
      <c r="F568" s="142"/>
      <c r="G568" s="142"/>
      <c r="H568" s="142"/>
      <c r="I568" s="230"/>
      <c r="J568" s="129"/>
      <c r="K568" s="278"/>
      <c r="M568" s="285"/>
    </row>
    <row r="569" spans="1:13" ht="72" x14ac:dyDescent="0.25">
      <c r="A569" s="231"/>
      <c r="B569" s="138" t="s">
        <v>1043</v>
      </c>
      <c r="C569" s="139"/>
      <c r="D569" s="143"/>
      <c r="E569" s="141"/>
      <c r="F569" s="142"/>
      <c r="G569" s="142"/>
      <c r="H569" s="142"/>
      <c r="I569" s="230"/>
      <c r="J569" s="129"/>
      <c r="K569" s="278"/>
      <c r="M569" s="285"/>
    </row>
    <row r="570" spans="1:13" ht="60" x14ac:dyDescent="0.25">
      <c r="A570" s="231"/>
      <c r="B570" s="138" t="s">
        <v>1044</v>
      </c>
      <c r="C570" s="139"/>
      <c r="D570" s="143"/>
      <c r="E570" s="141"/>
      <c r="F570" s="142"/>
      <c r="G570" s="142"/>
      <c r="H570" s="142"/>
      <c r="I570" s="230"/>
      <c r="J570" s="129"/>
      <c r="K570" s="278"/>
      <c r="M570" s="285"/>
    </row>
    <row r="571" spans="1:13" ht="24" x14ac:dyDescent="0.25">
      <c r="A571" s="231" t="s">
        <v>1045</v>
      </c>
      <c r="B571" s="138" t="s">
        <v>1046</v>
      </c>
      <c r="C571" s="139"/>
      <c r="D571" s="143" t="s">
        <v>1824</v>
      </c>
      <c r="E571" s="141">
        <v>23</v>
      </c>
      <c r="F571" s="142">
        <v>47676</v>
      </c>
      <c r="G571" s="142">
        <f t="shared" ref="G571:G621" si="43">+F571*E571</f>
        <v>1096548</v>
      </c>
      <c r="H571" s="142"/>
      <c r="I571" s="230"/>
      <c r="J571" s="129"/>
      <c r="K571" s="278"/>
      <c r="M571" s="285"/>
    </row>
    <row r="572" spans="1:13" ht="36" x14ac:dyDescent="0.25">
      <c r="A572" s="231" t="s">
        <v>1048</v>
      </c>
      <c r="B572" s="138" t="s">
        <v>1049</v>
      </c>
      <c r="C572" s="139"/>
      <c r="D572" s="143" t="s">
        <v>1824</v>
      </c>
      <c r="E572" s="141">
        <v>6</v>
      </c>
      <c r="F572" s="142">
        <v>47676</v>
      </c>
      <c r="G572" s="142">
        <f t="shared" si="43"/>
        <v>286056</v>
      </c>
      <c r="H572" s="142"/>
      <c r="I572" s="230"/>
      <c r="J572" s="129"/>
      <c r="K572" s="278"/>
      <c r="M572" s="285"/>
    </row>
    <row r="573" spans="1:13" x14ac:dyDescent="0.25">
      <c r="A573" s="231" t="s">
        <v>1050</v>
      </c>
      <c r="B573" s="138" t="s">
        <v>1051</v>
      </c>
      <c r="C573" s="139"/>
      <c r="D573" s="143" t="s">
        <v>1824</v>
      </c>
      <c r="E573" s="141">
        <v>15</v>
      </c>
      <c r="F573" s="142">
        <v>49669</v>
      </c>
      <c r="G573" s="142">
        <f t="shared" si="43"/>
        <v>745035</v>
      </c>
      <c r="H573" s="142"/>
      <c r="I573" s="230"/>
      <c r="J573" s="129"/>
      <c r="K573" s="278"/>
      <c r="M573" s="285"/>
    </row>
    <row r="574" spans="1:13" x14ac:dyDescent="0.25">
      <c r="A574" s="231" t="s">
        <v>1052</v>
      </c>
      <c r="B574" s="138" t="s">
        <v>1053</v>
      </c>
      <c r="C574" s="139"/>
      <c r="D574" s="143" t="s">
        <v>1824</v>
      </c>
      <c r="E574" s="141">
        <v>50</v>
      </c>
      <c r="F574" s="142">
        <v>49669</v>
      </c>
      <c r="G574" s="142">
        <f t="shared" si="43"/>
        <v>2483450</v>
      </c>
      <c r="H574" s="142"/>
      <c r="I574" s="230"/>
      <c r="J574" s="129"/>
      <c r="K574" s="278"/>
      <c r="M574" s="285"/>
    </row>
    <row r="575" spans="1:13" x14ac:dyDescent="0.25">
      <c r="A575" s="231" t="s">
        <v>1054</v>
      </c>
      <c r="B575" s="138" t="s">
        <v>1055</v>
      </c>
      <c r="C575" s="139"/>
      <c r="D575" s="143" t="s">
        <v>1824</v>
      </c>
      <c r="E575" s="141">
        <v>32</v>
      </c>
      <c r="F575" s="142">
        <v>49669</v>
      </c>
      <c r="G575" s="142">
        <f t="shared" si="43"/>
        <v>1589408</v>
      </c>
      <c r="H575" s="142"/>
      <c r="I575" s="230"/>
      <c r="J575" s="129"/>
      <c r="K575" s="278"/>
      <c r="M575" s="285"/>
    </row>
    <row r="576" spans="1:13" x14ac:dyDescent="0.25">
      <c r="A576" s="231" t="s">
        <v>1056</v>
      </c>
      <c r="B576" s="138" t="s">
        <v>1057</v>
      </c>
      <c r="C576" s="139"/>
      <c r="D576" s="143" t="s">
        <v>1824</v>
      </c>
      <c r="E576" s="141">
        <v>7</v>
      </c>
      <c r="F576" s="142">
        <v>49669</v>
      </c>
      <c r="G576" s="142">
        <f t="shared" si="43"/>
        <v>347683</v>
      </c>
      <c r="H576" s="142"/>
      <c r="I576" s="230"/>
      <c r="J576" s="129"/>
      <c r="K576" s="278"/>
      <c r="M576" s="285"/>
    </row>
    <row r="577" spans="1:13" x14ac:dyDescent="0.25">
      <c r="A577" s="231" t="s">
        <v>1058</v>
      </c>
      <c r="B577" s="138" t="s">
        <v>1059</v>
      </c>
      <c r="C577" s="139"/>
      <c r="D577" s="143" t="s">
        <v>1824</v>
      </c>
      <c r="E577" s="141">
        <v>15</v>
      </c>
      <c r="F577" s="142">
        <v>49669</v>
      </c>
      <c r="G577" s="142">
        <f t="shared" si="43"/>
        <v>745035</v>
      </c>
      <c r="H577" s="142"/>
      <c r="I577" s="230"/>
      <c r="J577" s="129"/>
      <c r="K577" s="278"/>
      <c r="M577" s="285"/>
    </row>
    <row r="578" spans="1:13" ht="24" x14ac:dyDescent="0.25">
      <c r="A578" s="231" t="s">
        <v>1060</v>
      </c>
      <c r="B578" s="138" t="s">
        <v>1061</v>
      </c>
      <c r="C578" s="139"/>
      <c r="D578" s="143" t="s">
        <v>1824</v>
      </c>
      <c r="E578" s="141">
        <v>6</v>
      </c>
      <c r="F578" s="142">
        <v>49669</v>
      </c>
      <c r="G578" s="142">
        <f t="shared" si="43"/>
        <v>298014</v>
      </c>
      <c r="H578" s="142"/>
      <c r="I578" s="230"/>
      <c r="J578" s="129"/>
      <c r="K578" s="278"/>
      <c r="M578" s="285"/>
    </row>
    <row r="579" spans="1:13" ht="24" x14ac:dyDescent="0.25">
      <c r="A579" s="231" t="s">
        <v>1062</v>
      </c>
      <c r="B579" s="138" t="s">
        <v>1063</v>
      </c>
      <c r="C579" s="139"/>
      <c r="D579" s="143" t="s">
        <v>1824</v>
      </c>
      <c r="E579" s="141">
        <v>16</v>
      </c>
      <c r="F579" s="142">
        <v>49669</v>
      </c>
      <c r="G579" s="142">
        <f t="shared" si="43"/>
        <v>794704</v>
      </c>
      <c r="H579" s="142"/>
      <c r="I579" s="230"/>
      <c r="J579" s="129"/>
      <c r="K579" s="278"/>
      <c r="M579" s="285"/>
    </row>
    <row r="580" spans="1:13" ht="24" x14ac:dyDescent="0.25">
      <c r="A580" s="231" t="s">
        <v>1064</v>
      </c>
      <c r="B580" s="191" t="s">
        <v>1065</v>
      </c>
      <c r="C580" s="139"/>
      <c r="D580" s="143" t="s">
        <v>1824</v>
      </c>
      <c r="E580" s="141">
        <v>54</v>
      </c>
      <c r="F580" s="142">
        <v>49669</v>
      </c>
      <c r="G580" s="142">
        <f t="shared" si="43"/>
        <v>2682126</v>
      </c>
      <c r="H580" s="142"/>
      <c r="I580" s="230"/>
      <c r="J580" s="129"/>
      <c r="K580" s="278"/>
      <c r="M580" s="285"/>
    </row>
    <row r="581" spans="1:13" ht="24" x14ac:dyDescent="0.25">
      <c r="A581" s="231" t="s">
        <v>1066</v>
      </c>
      <c r="B581" s="191" t="s">
        <v>1067</v>
      </c>
      <c r="C581" s="139"/>
      <c r="D581" s="143" t="s">
        <v>1824</v>
      </c>
      <c r="E581" s="141">
        <v>10</v>
      </c>
      <c r="F581" s="142">
        <v>49669</v>
      </c>
      <c r="G581" s="142">
        <f t="shared" si="43"/>
        <v>496690</v>
      </c>
      <c r="H581" s="142"/>
      <c r="I581" s="230"/>
      <c r="J581" s="129"/>
      <c r="K581" s="278"/>
      <c r="M581" s="285"/>
    </row>
    <row r="582" spans="1:13" ht="24" x14ac:dyDescent="0.25">
      <c r="A582" s="231" t="s">
        <v>1068</v>
      </c>
      <c r="B582" s="138" t="s">
        <v>1069</v>
      </c>
      <c r="C582" s="139"/>
      <c r="D582" s="143" t="s">
        <v>1824</v>
      </c>
      <c r="E582" s="141">
        <v>8</v>
      </c>
      <c r="F582" s="142">
        <v>49669</v>
      </c>
      <c r="G582" s="142">
        <f t="shared" si="43"/>
        <v>397352</v>
      </c>
      <c r="H582" s="142"/>
      <c r="I582" s="230"/>
      <c r="J582" s="129"/>
      <c r="K582" s="278"/>
      <c r="M582" s="285"/>
    </row>
    <row r="583" spans="1:13" ht="24" x14ac:dyDescent="0.25">
      <c r="A583" s="231" t="s">
        <v>1070</v>
      </c>
      <c r="B583" s="138" t="s">
        <v>1071</v>
      </c>
      <c r="C583" s="139"/>
      <c r="D583" s="143" t="s">
        <v>1824</v>
      </c>
      <c r="E583" s="141">
        <v>16</v>
      </c>
      <c r="F583" s="142">
        <v>49669</v>
      </c>
      <c r="G583" s="142">
        <f t="shared" si="43"/>
        <v>794704</v>
      </c>
      <c r="H583" s="142"/>
      <c r="I583" s="230"/>
      <c r="J583" s="129"/>
      <c r="K583" s="278"/>
      <c r="M583" s="285"/>
    </row>
    <row r="584" spans="1:13" ht="24" x14ac:dyDescent="0.25">
      <c r="A584" s="231" t="s">
        <v>1072</v>
      </c>
      <c r="B584" s="138" t="s">
        <v>1073</v>
      </c>
      <c r="C584" s="139"/>
      <c r="D584" s="143" t="s">
        <v>1824</v>
      </c>
      <c r="E584" s="141">
        <v>24</v>
      </c>
      <c r="F584" s="142">
        <v>49669</v>
      </c>
      <c r="G584" s="142">
        <f t="shared" si="43"/>
        <v>1192056</v>
      </c>
      <c r="H584" s="142"/>
      <c r="I584" s="230"/>
      <c r="J584" s="129"/>
      <c r="K584" s="278"/>
      <c r="M584" s="285"/>
    </row>
    <row r="585" spans="1:13" ht="24" x14ac:dyDescent="0.25">
      <c r="A585" s="231" t="s">
        <v>1074</v>
      </c>
      <c r="B585" s="138" t="s">
        <v>1071</v>
      </c>
      <c r="C585" s="139"/>
      <c r="D585" s="143" t="s">
        <v>1824</v>
      </c>
      <c r="E585" s="141">
        <v>12</v>
      </c>
      <c r="F585" s="142">
        <v>49669</v>
      </c>
      <c r="G585" s="142">
        <f t="shared" si="43"/>
        <v>596028</v>
      </c>
      <c r="H585" s="142"/>
      <c r="I585" s="230"/>
      <c r="J585" s="129"/>
      <c r="K585" s="278"/>
      <c r="M585" s="285"/>
    </row>
    <row r="586" spans="1:13" ht="24" x14ac:dyDescent="0.25">
      <c r="A586" s="231" t="s">
        <v>1075</v>
      </c>
      <c r="B586" s="138" t="s">
        <v>1076</v>
      </c>
      <c r="C586" s="139"/>
      <c r="D586" s="143" t="s">
        <v>1824</v>
      </c>
      <c r="E586" s="141">
        <v>10</v>
      </c>
      <c r="F586" s="142">
        <v>49669</v>
      </c>
      <c r="G586" s="142">
        <f t="shared" si="43"/>
        <v>496690</v>
      </c>
      <c r="H586" s="142"/>
      <c r="I586" s="230"/>
      <c r="J586" s="129"/>
      <c r="K586" s="278"/>
      <c r="M586" s="285"/>
    </row>
    <row r="587" spans="1:13" ht="24" x14ac:dyDescent="0.25">
      <c r="A587" s="231" t="s">
        <v>1077</v>
      </c>
      <c r="B587" s="138" t="s">
        <v>1078</v>
      </c>
      <c r="C587" s="139"/>
      <c r="D587" s="143" t="s">
        <v>1824</v>
      </c>
      <c r="E587" s="141">
        <v>12</v>
      </c>
      <c r="F587" s="142">
        <v>49669</v>
      </c>
      <c r="G587" s="142">
        <f t="shared" si="43"/>
        <v>596028</v>
      </c>
      <c r="H587" s="142"/>
      <c r="I587" s="230"/>
      <c r="J587" s="129"/>
      <c r="K587" s="278"/>
      <c r="M587" s="285"/>
    </row>
    <row r="588" spans="1:13" ht="24" x14ac:dyDescent="0.25">
      <c r="A588" s="231" t="s">
        <v>1079</v>
      </c>
      <c r="B588" s="138" t="s">
        <v>1080</v>
      </c>
      <c r="C588" s="139"/>
      <c r="D588" s="143" t="s">
        <v>1824</v>
      </c>
      <c r="E588" s="141">
        <v>6</v>
      </c>
      <c r="F588" s="142">
        <v>49669</v>
      </c>
      <c r="G588" s="142">
        <f t="shared" si="43"/>
        <v>298014</v>
      </c>
      <c r="H588" s="142"/>
      <c r="I588" s="230"/>
      <c r="J588" s="129"/>
      <c r="K588" s="278"/>
      <c r="M588" s="285"/>
    </row>
    <row r="589" spans="1:13" ht="24" x14ac:dyDescent="0.25">
      <c r="A589" s="231" t="s">
        <v>1081</v>
      </c>
      <c r="B589" s="138" t="s">
        <v>1082</v>
      </c>
      <c r="C589" s="139"/>
      <c r="D589" s="143" t="s">
        <v>1824</v>
      </c>
      <c r="E589" s="141">
        <v>6</v>
      </c>
      <c r="F589" s="142">
        <v>49669</v>
      </c>
      <c r="G589" s="142">
        <f t="shared" si="43"/>
        <v>298014</v>
      </c>
      <c r="H589" s="142"/>
      <c r="I589" s="230"/>
      <c r="J589" s="129"/>
      <c r="K589" s="278"/>
      <c r="M589" s="285"/>
    </row>
    <row r="590" spans="1:13" ht="24" x14ac:dyDescent="0.25">
      <c r="A590" s="231" t="s">
        <v>1083</v>
      </c>
      <c r="B590" s="138" t="s">
        <v>1084</v>
      </c>
      <c r="C590" s="139"/>
      <c r="D590" s="143" t="s">
        <v>1824</v>
      </c>
      <c r="E590" s="141">
        <v>16</v>
      </c>
      <c r="F590" s="142">
        <v>49669</v>
      </c>
      <c r="G590" s="142">
        <f t="shared" si="43"/>
        <v>794704</v>
      </c>
      <c r="H590" s="142"/>
      <c r="I590" s="230"/>
      <c r="J590" s="129"/>
      <c r="K590" s="278"/>
      <c r="M590" s="285"/>
    </row>
    <row r="591" spans="1:13" x14ac:dyDescent="0.25">
      <c r="A591" s="231" t="s">
        <v>1085</v>
      </c>
      <c r="B591" s="138" t="s">
        <v>1086</v>
      </c>
      <c r="C591" s="139"/>
      <c r="D591" s="143" t="s">
        <v>1824</v>
      </c>
      <c r="E591" s="141">
        <v>6</v>
      </c>
      <c r="F591" s="142">
        <v>49669</v>
      </c>
      <c r="G591" s="142">
        <f t="shared" si="43"/>
        <v>298014</v>
      </c>
      <c r="H591" s="142"/>
      <c r="I591" s="230"/>
      <c r="J591" s="129"/>
      <c r="K591" s="278"/>
      <c r="M591" s="285"/>
    </row>
    <row r="592" spans="1:13" x14ac:dyDescent="0.25">
      <c r="A592" s="231" t="s">
        <v>1087</v>
      </c>
      <c r="B592" s="138" t="s">
        <v>1088</v>
      </c>
      <c r="C592" s="139"/>
      <c r="D592" s="143" t="s">
        <v>1824</v>
      </c>
      <c r="E592" s="141">
        <v>14</v>
      </c>
      <c r="F592" s="142">
        <v>49669</v>
      </c>
      <c r="G592" s="142">
        <f t="shared" si="43"/>
        <v>695366</v>
      </c>
      <c r="H592" s="142"/>
      <c r="I592" s="230"/>
      <c r="J592" s="129"/>
      <c r="K592" s="278"/>
      <c r="M592" s="285"/>
    </row>
    <row r="593" spans="1:13" x14ac:dyDescent="0.25">
      <c r="A593" s="231" t="s">
        <v>1089</v>
      </c>
      <c r="B593" s="138" t="s">
        <v>1090</v>
      </c>
      <c r="C593" s="139"/>
      <c r="D593" s="143" t="s">
        <v>1824</v>
      </c>
      <c r="E593" s="141">
        <v>167</v>
      </c>
      <c r="F593" s="142">
        <v>49669</v>
      </c>
      <c r="G593" s="142">
        <f t="shared" si="43"/>
        <v>8294723</v>
      </c>
      <c r="H593" s="142"/>
      <c r="I593" s="230"/>
      <c r="J593" s="129"/>
      <c r="K593" s="278"/>
      <c r="M593" s="285"/>
    </row>
    <row r="594" spans="1:13" ht="24" x14ac:dyDescent="0.25">
      <c r="A594" s="231" t="s">
        <v>1091</v>
      </c>
      <c r="B594" s="138" t="s">
        <v>1092</v>
      </c>
      <c r="C594" s="139"/>
      <c r="D594" s="143" t="s">
        <v>1824</v>
      </c>
      <c r="E594" s="141">
        <v>18</v>
      </c>
      <c r="F594" s="142">
        <v>49669</v>
      </c>
      <c r="G594" s="142">
        <f t="shared" si="43"/>
        <v>894042</v>
      </c>
      <c r="H594" s="142"/>
      <c r="I594" s="230"/>
      <c r="J594" s="129"/>
      <c r="K594" s="278"/>
      <c r="M594" s="285"/>
    </row>
    <row r="595" spans="1:13" ht="24" x14ac:dyDescent="0.25">
      <c r="A595" s="231" t="s">
        <v>1093</v>
      </c>
      <c r="B595" s="138" t="s">
        <v>1094</v>
      </c>
      <c r="C595" s="139"/>
      <c r="D595" s="143" t="s">
        <v>1824</v>
      </c>
      <c r="E595" s="141">
        <v>1</v>
      </c>
      <c r="F595" s="142">
        <v>49669</v>
      </c>
      <c r="G595" s="142">
        <f t="shared" si="43"/>
        <v>49669</v>
      </c>
      <c r="H595" s="142"/>
      <c r="I595" s="230"/>
      <c r="J595" s="129"/>
      <c r="K595" s="278"/>
      <c r="M595" s="285"/>
    </row>
    <row r="596" spans="1:13" ht="24" x14ac:dyDescent="0.25">
      <c r="A596" s="231" t="s">
        <v>1095</v>
      </c>
      <c r="B596" s="138" t="s">
        <v>1096</v>
      </c>
      <c r="C596" s="139"/>
      <c r="D596" s="143" t="s">
        <v>1824</v>
      </c>
      <c r="E596" s="141">
        <v>4</v>
      </c>
      <c r="F596" s="142">
        <v>49669</v>
      </c>
      <c r="G596" s="142">
        <f t="shared" si="43"/>
        <v>198676</v>
      </c>
      <c r="H596" s="142"/>
      <c r="I596" s="230"/>
      <c r="J596" s="129"/>
      <c r="K596" s="278"/>
      <c r="M596" s="285"/>
    </row>
    <row r="597" spans="1:13" ht="24" x14ac:dyDescent="0.25">
      <c r="A597" s="231" t="s">
        <v>1097</v>
      </c>
      <c r="B597" s="138" t="s">
        <v>1098</v>
      </c>
      <c r="C597" s="139"/>
      <c r="D597" s="143"/>
      <c r="E597" s="141"/>
      <c r="F597" s="142"/>
      <c r="G597" s="142"/>
      <c r="H597" s="142"/>
      <c r="I597" s="230"/>
      <c r="J597" s="129"/>
      <c r="K597" s="278"/>
      <c r="M597" s="285"/>
    </row>
    <row r="598" spans="1:13" x14ac:dyDescent="0.25">
      <c r="A598" s="231" t="s">
        <v>1099</v>
      </c>
      <c r="B598" s="138" t="s">
        <v>1100</v>
      </c>
      <c r="C598" s="139"/>
      <c r="D598" s="143" t="s">
        <v>1824</v>
      </c>
      <c r="E598" s="141">
        <v>5</v>
      </c>
      <c r="F598" s="142">
        <v>49669</v>
      </c>
      <c r="G598" s="142">
        <f t="shared" si="43"/>
        <v>248345</v>
      </c>
      <c r="H598" s="142"/>
      <c r="I598" s="230"/>
      <c r="J598" s="129"/>
      <c r="K598" s="278"/>
      <c r="M598" s="285"/>
    </row>
    <row r="599" spans="1:13" x14ac:dyDescent="0.25">
      <c r="A599" s="231" t="s">
        <v>1101</v>
      </c>
      <c r="B599" s="138" t="s">
        <v>1102</v>
      </c>
      <c r="C599" s="139"/>
      <c r="D599" s="143" t="s">
        <v>1824</v>
      </c>
      <c r="E599" s="141">
        <v>4</v>
      </c>
      <c r="F599" s="142">
        <v>49669</v>
      </c>
      <c r="G599" s="142">
        <f t="shared" si="43"/>
        <v>198676</v>
      </c>
      <c r="H599" s="142"/>
      <c r="I599" s="230"/>
      <c r="J599" s="129"/>
      <c r="K599" s="278"/>
      <c r="M599" s="285"/>
    </row>
    <row r="600" spans="1:13" x14ac:dyDescent="0.25">
      <c r="A600" s="231" t="s">
        <v>1103</v>
      </c>
      <c r="B600" s="138" t="s">
        <v>1104</v>
      </c>
      <c r="C600" s="139"/>
      <c r="D600" s="143" t="s">
        <v>1824</v>
      </c>
      <c r="E600" s="141">
        <v>1</v>
      </c>
      <c r="F600" s="142">
        <v>49669</v>
      </c>
      <c r="G600" s="142">
        <f t="shared" si="43"/>
        <v>49669</v>
      </c>
      <c r="H600" s="142"/>
      <c r="I600" s="230"/>
      <c r="J600" s="129"/>
      <c r="K600" s="278"/>
      <c r="M600" s="285"/>
    </row>
    <row r="601" spans="1:13" ht="24" x14ac:dyDescent="0.25">
      <c r="A601" s="231" t="s">
        <v>1105</v>
      </c>
      <c r="B601" s="138" t="s">
        <v>1106</v>
      </c>
      <c r="C601" s="139"/>
      <c r="D601" s="143" t="s">
        <v>1824</v>
      </c>
      <c r="E601" s="141">
        <v>12</v>
      </c>
      <c r="F601" s="142">
        <v>49669</v>
      </c>
      <c r="G601" s="142">
        <f t="shared" si="43"/>
        <v>596028</v>
      </c>
      <c r="H601" s="142"/>
      <c r="I601" s="230"/>
      <c r="J601" s="129"/>
      <c r="K601" s="278"/>
      <c r="M601" s="285"/>
    </row>
    <row r="602" spans="1:13" ht="24" x14ac:dyDescent="0.25">
      <c r="A602" s="231" t="s">
        <v>1107</v>
      </c>
      <c r="B602" s="138" t="s">
        <v>1108</v>
      </c>
      <c r="C602" s="139"/>
      <c r="D602" s="143" t="s">
        <v>1824</v>
      </c>
      <c r="E602" s="141">
        <v>6</v>
      </c>
      <c r="F602" s="142">
        <v>49669</v>
      </c>
      <c r="G602" s="142">
        <f t="shared" si="43"/>
        <v>298014</v>
      </c>
      <c r="H602" s="142"/>
      <c r="I602" s="230"/>
      <c r="J602" s="129"/>
      <c r="K602" s="278"/>
      <c r="M602" s="285"/>
    </row>
    <row r="603" spans="1:13" ht="24" x14ac:dyDescent="0.25">
      <c r="A603" s="231" t="s">
        <v>1109</v>
      </c>
      <c r="B603" s="138" t="s">
        <v>1110</v>
      </c>
      <c r="C603" s="139"/>
      <c r="D603" s="143" t="s">
        <v>1824</v>
      </c>
      <c r="E603" s="141">
        <v>3</v>
      </c>
      <c r="F603" s="142">
        <v>49669</v>
      </c>
      <c r="G603" s="142">
        <f t="shared" si="43"/>
        <v>149007</v>
      </c>
      <c r="H603" s="142"/>
      <c r="I603" s="230"/>
      <c r="J603" s="129"/>
      <c r="K603" s="278"/>
      <c r="M603" s="285"/>
    </row>
    <row r="604" spans="1:13" ht="24" x14ac:dyDescent="0.25">
      <c r="A604" s="231" t="s">
        <v>1111</v>
      </c>
      <c r="B604" s="138" t="s">
        <v>1112</v>
      </c>
      <c r="C604" s="139"/>
      <c r="D604" s="143" t="s">
        <v>1824</v>
      </c>
      <c r="E604" s="141">
        <v>139</v>
      </c>
      <c r="F604" s="142">
        <v>54200</v>
      </c>
      <c r="G604" s="142">
        <f t="shared" si="43"/>
        <v>7533800</v>
      </c>
      <c r="H604" s="142"/>
      <c r="I604" s="230"/>
      <c r="J604" s="129"/>
      <c r="K604" s="278"/>
      <c r="M604" s="285"/>
    </row>
    <row r="605" spans="1:13" ht="24" x14ac:dyDescent="0.25">
      <c r="A605" s="231" t="s">
        <v>1113</v>
      </c>
      <c r="B605" s="138" t="s">
        <v>1114</v>
      </c>
      <c r="C605" s="139"/>
      <c r="D605" s="143" t="s">
        <v>1824</v>
      </c>
      <c r="E605" s="141">
        <v>18</v>
      </c>
      <c r="F605" s="142">
        <v>54200</v>
      </c>
      <c r="G605" s="142">
        <f t="shared" si="43"/>
        <v>975600</v>
      </c>
      <c r="H605" s="142"/>
      <c r="I605" s="230"/>
      <c r="J605" s="129"/>
      <c r="K605" s="278"/>
      <c r="M605" s="285"/>
    </row>
    <row r="606" spans="1:13" ht="24" x14ac:dyDescent="0.25">
      <c r="A606" s="231" t="s">
        <v>1115</v>
      </c>
      <c r="B606" s="138" t="s">
        <v>1116</v>
      </c>
      <c r="C606" s="139"/>
      <c r="D606" s="143"/>
      <c r="E606" s="141"/>
      <c r="F606" s="142"/>
      <c r="G606" s="142"/>
      <c r="H606" s="142"/>
      <c r="I606" s="230"/>
      <c r="J606" s="129"/>
      <c r="K606" s="278"/>
      <c r="M606" s="285"/>
    </row>
    <row r="607" spans="1:13" ht="24" x14ac:dyDescent="0.25">
      <c r="A607" s="231" t="s">
        <v>1117</v>
      </c>
      <c r="B607" s="138" t="s">
        <v>1118</v>
      </c>
      <c r="C607" s="139"/>
      <c r="D607" s="143" t="s">
        <v>1824</v>
      </c>
      <c r="E607" s="141">
        <v>3</v>
      </c>
      <c r="F607" s="142">
        <v>54200</v>
      </c>
      <c r="G607" s="142">
        <f t="shared" si="43"/>
        <v>162600</v>
      </c>
      <c r="H607" s="142"/>
      <c r="I607" s="230"/>
      <c r="J607" s="129"/>
      <c r="K607" s="278"/>
      <c r="M607" s="285"/>
    </row>
    <row r="608" spans="1:13" ht="24" x14ac:dyDescent="0.25">
      <c r="A608" s="231" t="s">
        <v>1119</v>
      </c>
      <c r="B608" s="138" t="s">
        <v>1120</v>
      </c>
      <c r="C608" s="139"/>
      <c r="D608" s="143" t="s">
        <v>1824</v>
      </c>
      <c r="E608" s="141">
        <v>3</v>
      </c>
      <c r="F608" s="142">
        <v>54200</v>
      </c>
      <c r="G608" s="142">
        <f t="shared" si="43"/>
        <v>162600</v>
      </c>
      <c r="H608" s="142"/>
      <c r="I608" s="230"/>
      <c r="J608" s="129"/>
      <c r="K608" s="278"/>
      <c r="M608" s="285"/>
    </row>
    <row r="609" spans="1:13" ht="48" x14ac:dyDescent="0.25">
      <c r="A609" s="231" t="s">
        <v>1121</v>
      </c>
      <c r="B609" s="138" t="s">
        <v>1122</v>
      </c>
      <c r="C609" s="139"/>
      <c r="D609" s="143" t="s">
        <v>1824</v>
      </c>
      <c r="E609" s="141">
        <v>1</v>
      </c>
      <c r="F609" s="142">
        <v>57640</v>
      </c>
      <c r="G609" s="142">
        <f t="shared" si="43"/>
        <v>57640</v>
      </c>
      <c r="H609" s="142"/>
      <c r="I609" s="230"/>
      <c r="J609" s="129"/>
      <c r="K609" s="278"/>
      <c r="M609" s="285"/>
    </row>
    <row r="610" spans="1:13" ht="156" x14ac:dyDescent="0.25">
      <c r="A610" s="231" t="s">
        <v>1123</v>
      </c>
      <c r="B610" s="138" t="s">
        <v>1124</v>
      </c>
      <c r="C610" s="139"/>
      <c r="D610" s="143" t="s">
        <v>1824</v>
      </c>
      <c r="E610" s="141">
        <v>3</v>
      </c>
      <c r="F610" s="143">
        <v>112471</v>
      </c>
      <c r="G610" s="142">
        <f t="shared" si="43"/>
        <v>337413</v>
      </c>
      <c r="H610" s="143"/>
      <c r="I610" s="230"/>
      <c r="J610" s="129"/>
      <c r="K610" s="278"/>
      <c r="M610" s="285"/>
    </row>
    <row r="611" spans="1:13" ht="84" x14ac:dyDescent="0.25">
      <c r="A611" s="231" t="s">
        <v>1125</v>
      </c>
      <c r="B611" s="138" t="s">
        <v>1126</v>
      </c>
      <c r="C611" s="139"/>
      <c r="D611" s="143"/>
      <c r="E611" s="141"/>
      <c r="F611" s="142"/>
      <c r="G611" s="142"/>
      <c r="H611" s="142"/>
      <c r="I611" s="230"/>
      <c r="J611" s="129"/>
      <c r="K611" s="278"/>
      <c r="M611" s="285"/>
    </row>
    <row r="612" spans="1:13" x14ac:dyDescent="0.25">
      <c r="A612" s="231" t="s">
        <v>1127</v>
      </c>
      <c r="B612" s="138" t="s">
        <v>1128</v>
      </c>
      <c r="C612" s="139"/>
      <c r="D612" s="143" t="s">
        <v>1824</v>
      </c>
      <c r="E612" s="141">
        <v>6</v>
      </c>
      <c r="F612" s="142">
        <v>43833</v>
      </c>
      <c r="G612" s="142">
        <f t="shared" si="43"/>
        <v>262998</v>
      </c>
      <c r="H612" s="142"/>
      <c r="I612" s="230"/>
      <c r="J612" s="129"/>
      <c r="K612" s="278"/>
      <c r="M612" s="285"/>
    </row>
    <row r="613" spans="1:13" ht="24" x14ac:dyDescent="0.25">
      <c r="A613" s="231" t="s">
        <v>1129</v>
      </c>
      <c r="B613" s="138" t="s">
        <v>1130</v>
      </c>
      <c r="C613" s="139"/>
      <c r="D613" s="143" t="s">
        <v>1824</v>
      </c>
      <c r="E613" s="141">
        <v>6</v>
      </c>
      <c r="F613" s="142">
        <v>43833</v>
      </c>
      <c r="G613" s="142">
        <f t="shared" si="43"/>
        <v>262998</v>
      </c>
      <c r="H613" s="142"/>
      <c r="I613" s="230"/>
      <c r="J613" s="129"/>
      <c r="K613" s="278"/>
      <c r="M613" s="285"/>
    </row>
    <row r="614" spans="1:13" ht="24" x14ac:dyDescent="0.25">
      <c r="A614" s="231" t="s">
        <v>1131</v>
      </c>
      <c r="B614" s="138" t="s">
        <v>1132</v>
      </c>
      <c r="C614" s="139"/>
      <c r="D614" s="143" t="s">
        <v>1824</v>
      </c>
      <c r="E614" s="141">
        <v>6</v>
      </c>
      <c r="F614" s="142">
        <v>54200</v>
      </c>
      <c r="G614" s="142">
        <f t="shared" si="43"/>
        <v>325200</v>
      </c>
      <c r="H614" s="142"/>
      <c r="I614" s="230"/>
      <c r="J614" s="129"/>
      <c r="K614" s="278"/>
      <c r="M614" s="285"/>
    </row>
    <row r="615" spans="1:13" ht="24" x14ac:dyDescent="0.25">
      <c r="A615" s="231" t="s">
        <v>1133</v>
      </c>
      <c r="B615" s="138" t="s">
        <v>1134</v>
      </c>
      <c r="C615" s="139"/>
      <c r="D615" s="143" t="s">
        <v>1824</v>
      </c>
      <c r="E615" s="141">
        <v>11</v>
      </c>
      <c r="F615" s="142">
        <v>54200</v>
      </c>
      <c r="G615" s="142">
        <f t="shared" si="43"/>
        <v>596200</v>
      </c>
      <c r="H615" s="142"/>
      <c r="I615" s="230"/>
      <c r="J615" s="129"/>
      <c r="K615" s="278"/>
      <c r="M615" s="285"/>
    </row>
    <row r="616" spans="1:13" x14ac:dyDescent="0.25">
      <c r="A616" s="231" t="s">
        <v>1135</v>
      </c>
      <c r="B616" s="138" t="s">
        <v>1136</v>
      </c>
      <c r="C616" s="139"/>
      <c r="D616" s="143" t="s">
        <v>1824</v>
      </c>
      <c r="E616" s="141">
        <v>1</v>
      </c>
      <c r="F616" s="142">
        <v>54200</v>
      </c>
      <c r="G616" s="142">
        <f t="shared" si="43"/>
        <v>54200</v>
      </c>
      <c r="H616" s="142"/>
      <c r="I616" s="230"/>
      <c r="J616" s="129"/>
      <c r="K616" s="278"/>
      <c r="M616" s="285"/>
    </row>
    <row r="617" spans="1:13" ht="48" x14ac:dyDescent="0.25">
      <c r="A617" s="231" t="s">
        <v>1137</v>
      </c>
      <c r="B617" s="138" t="s">
        <v>1138</v>
      </c>
      <c r="C617" s="139"/>
      <c r="D617" s="143"/>
      <c r="E617" s="141"/>
      <c r="F617" s="142"/>
      <c r="G617" s="142"/>
      <c r="H617" s="142"/>
      <c r="I617" s="230"/>
      <c r="J617" s="129"/>
      <c r="K617" s="278"/>
      <c r="M617" s="285"/>
    </row>
    <row r="618" spans="1:13" ht="36" x14ac:dyDescent="0.25">
      <c r="A618" s="231" t="s">
        <v>1139</v>
      </c>
      <c r="B618" s="138" t="s">
        <v>1140</v>
      </c>
      <c r="C618" s="139"/>
      <c r="D618" s="143" t="s">
        <v>1824</v>
      </c>
      <c r="E618" s="141">
        <v>1</v>
      </c>
      <c r="F618" s="142">
        <v>196229</v>
      </c>
      <c r="G618" s="142">
        <f t="shared" si="43"/>
        <v>196229</v>
      </c>
      <c r="H618" s="142"/>
      <c r="I618" s="230"/>
      <c r="J618" s="129"/>
      <c r="K618" s="278"/>
      <c r="M618" s="285"/>
    </row>
    <row r="619" spans="1:13" ht="24" x14ac:dyDescent="0.25">
      <c r="A619" s="231" t="s">
        <v>1141</v>
      </c>
      <c r="B619" s="138" t="s">
        <v>1142</v>
      </c>
      <c r="C619" s="139"/>
      <c r="D619" s="143" t="s">
        <v>1824</v>
      </c>
      <c r="E619" s="141">
        <v>1</v>
      </c>
      <c r="F619" s="142">
        <v>166229</v>
      </c>
      <c r="G619" s="142">
        <f t="shared" si="43"/>
        <v>166229</v>
      </c>
      <c r="H619" s="142"/>
      <c r="I619" s="230"/>
      <c r="J619" s="129"/>
      <c r="K619" s="278"/>
      <c r="M619" s="285"/>
    </row>
    <row r="620" spans="1:13" ht="36" x14ac:dyDescent="0.25">
      <c r="A620" s="231" t="s">
        <v>1143</v>
      </c>
      <c r="B620" s="138" t="s">
        <v>1144</v>
      </c>
      <c r="C620" s="139"/>
      <c r="D620" s="143" t="s">
        <v>1824</v>
      </c>
      <c r="E620" s="141">
        <v>2</v>
      </c>
      <c r="F620" s="142">
        <v>186229</v>
      </c>
      <c r="G620" s="142">
        <f t="shared" si="43"/>
        <v>372458</v>
      </c>
      <c r="H620" s="142"/>
      <c r="I620" s="230"/>
      <c r="J620" s="129"/>
      <c r="K620" s="278"/>
      <c r="M620" s="285"/>
    </row>
    <row r="621" spans="1:13" ht="36" x14ac:dyDescent="0.25">
      <c r="A621" s="231" t="s">
        <v>1145</v>
      </c>
      <c r="B621" s="138" t="s">
        <v>1146</v>
      </c>
      <c r="C621" s="139"/>
      <c r="D621" s="143" t="s">
        <v>1824</v>
      </c>
      <c r="E621" s="141">
        <v>1</v>
      </c>
      <c r="F621" s="142">
        <v>226229</v>
      </c>
      <c r="G621" s="142">
        <f t="shared" si="43"/>
        <v>226229</v>
      </c>
      <c r="H621" s="142"/>
      <c r="I621" s="230"/>
      <c r="J621" s="129"/>
      <c r="K621" s="278"/>
      <c r="M621" s="285"/>
    </row>
    <row r="622" spans="1:13" x14ac:dyDescent="0.25">
      <c r="A622" s="243" t="s">
        <v>1147</v>
      </c>
      <c r="B622" s="192" t="s">
        <v>1148</v>
      </c>
      <c r="C622" s="187"/>
      <c r="D622" s="152"/>
      <c r="E622" s="153"/>
      <c r="F622" s="154"/>
      <c r="G622" s="155">
        <f>SUM(G624:G631)</f>
        <v>452681</v>
      </c>
      <c r="H622" s="154"/>
      <c r="I622" s="228"/>
      <c r="J622" s="129"/>
      <c r="K622" s="278"/>
      <c r="M622" s="285"/>
    </row>
    <row r="623" spans="1:13" x14ac:dyDescent="0.25">
      <c r="A623" s="231" t="s">
        <v>1149</v>
      </c>
      <c r="B623" s="138" t="s">
        <v>1150</v>
      </c>
      <c r="C623" s="139"/>
      <c r="D623" s="143"/>
      <c r="E623" s="141"/>
      <c r="F623" s="142"/>
      <c r="G623" s="142"/>
      <c r="H623" s="142"/>
      <c r="I623" s="230"/>
      <c r="J623" s="129"/>
      <c r="K623" s="278"/>
      <c r="M623" s="285"/>
    </row>
    <row r="624" spans="1:13" ht="72" x14ac:dyDescent="0.25">
      <c r="A624" s="231"/>
      <c r="B624" s="138" t="s">
        <v>1151</v>
      </c>
      <c r="C624" s="139"/>
      <c r="D624" s="143"/>
      <c r="E624" s="141"/>
      <c r="F624" s="142"/>
      <c r="G624" s="142"/>
      <c r="H624" s="142"/>
      <c r="I624" s="230"/>
      <c r="J624" s="129"/>
      <c r="K624" s="278"/>
      <c r="M624" s="285"/>
    </row>
    <row r="625" spans="1:13" ht="84" x14ac:dyDescent="0.25">
      <c r="A625" s="231"/>
      <c r="B625" s="138" t="s">
        <v>1152</v>
      </c>
      <c r="C625" s="139"/>
      <c r="D625" s="143"/>
      <c r="E625" s="141"/>
      <c r="F625" s="142"/>
      <c r="G625" s="142"/>
      <c r="H625" s="142"/>
      <c r="I625" s="230"/>
      <c r="J625" s="129"/>
      <c r="K625" s="278"/>
      <c r="M625" s="285"/>
    </row>
    <row r="626" spans="1:13" ht="24" x14ac:dyDescent="0.25">
      <c r="A626" s="231"/>
      <c r="B626" s="138" t="s">
        <v>1153</v>
      </c>
      <c r="C626" s="139"/>
      <c r="D626" s="143"/>
      <c r="E626" s="141"/>
      <c r="F626" s="142"/>
      <c r="G626" s="142"/>
      <c r="H626" s="142"/>
      <c r="I626" s="230"/>
      <c r="J626" s="129"/>
      <c r="K626" s="278"/>
      <c r="M626" s="285"/>
    </row>
    <row r="627" spans="1:13" ht="24" x14ac:dyDescent="0.25">
      <c r="A627" s="231"/>
      <c r="B627" s="138" t="s">
        <v>1154</v>
      </c>
      <c r="C627" s="139"/>
      <c r="D627" s="143"/>
      <c r="E627" s="141"/>
      <c r="F627" s="142"/>
      <c r="G627" s="142"/>
      <c r="H627" s="142"/>
      <c r="I627" s="230"/>
      <c r="J627" s="129"/>
      <c r="K627" s="278"/>
      <c r="M627" s="285"/>
    </row>
    <row r="628" spans="1:13" ht="108" x14ac:dyDescent="0.25">
      <c r="A628" s="231"/>
      <c r="B628" s="138" t="s">
        <v>1155</v>
      </c>
      <c r="C628" s="139"/>
      <c r="D628" s="143"/>
      <c r="E628" s="141"/>
      <c r="F628" s="142"/>
      <c r="G628" s="142"/>
      <c r="H628" s="142"/>
      <c r="I628" s="230"/>
      <c r="J628" s="129"/>
      <c r="K628" s="278"/>
      <c r="M628" s="285"/>
    </row>
    <row r="629" spans="1:13" ht="48" x14ac:dyDescent="0.25">
      <c r="A629" s="231"/>
      <c r="B629" s="138" t="s">
        <v>1156</v>
      </c>
      <c r="C629" s="139"/>
      <c r="D629" s="143" t="s">
        <v>840</v>
      </c>
      <c r="E629" s="141">
        <v>8</v>
      </c>
      <c r="F629" s="142">
        <v>31639</v>
      </c>
      <c r="G629" s="142">
        <f t="shared" ref="G629:G631" si="44">+F629*E629</f>
        <v>253112</v>
      </c>
      <c r="H629" s="142"/>
      <c r="I629" s="230"/>
      <c r="J629" s="129"/>
      <c r="K629" s="278"/>
      <c r="M629" s="285"/>
    </row>
    <row r="630" spans="1:13" x14ac:dyDescent="0.25">
      <c r="A630" s="244" t="s">
        <v>1157</v>
      </c>
      <c r="B630" s="194" t="s">
        <v>1158</v>
      </c>
      <c r="C630" s="139"/>
      <c r="D630" s="171"/>
      <c r="E630" s="172"/>
      <c r="F630" s="173"/>
      <c r="G630" s="142"/>
      <c r="H630" s="173"/>
      <c r="I630" s="230"/>
      <c r="J630" s="129"/>
      <c r="K630" s="278"/>
      <c r="M630" s="285"/>
    </row>
    <row r="631" spans="1:13" ht="84" x14ac:dyDescent="0.25">
      <c r="A631" s="231"/>
      <c r="B631" s="138" t="s">
        <v>1159</v>
      </c>
      <c r="C631" s="139"/>
      <c r="D631" s="143" t="s">
        <v>1824</v>
      </c>
      <c r="E631" s="141">
        <v>3</v>
      </c>
      <c r="F631" s="142">
        <v>66523</v>
      </c>
      <c r="G631" s="142">
        <f t="shared" si="44"/>
        <v>199569</v>
      </c>
      <c r="H631" s="142"/>
      <c r="I631" s="230"/>
      <c r="J631" s="129"/>
      <c r="K631" s="278"/>
      <c r="M631" s="285"/>
    </row>
    <row r="632" spans="1:13" x14ac:dyDescent="0.25">
      <c r="A632" s="243" t="s">
        <v>1160</v>
      </c>
      <c r="B632" s="192" t="s">
        <v>1161</v>
      </c>
      <c r="C632" s="187"/>
      <c r="D632" s="152"/>
      <c r="E632" s="153"/>
      <c r="F632" s="152"/>
      <c r="G632" s="195">
        <f>SUM(G634:G650)</f>
        <v>42097010</v>
      </c>
      <c r="H632" s="152"/>
      <c r="I632" s="245"/>
      <c r="J632" s="129"/>
      <c r="K632" s="278"/>
      <c r="M632" s="285"/>
    </row>
    <row r="633" spans="1:13" ht="48" x14ac:dyDescent="0.25">
      <c r="A633" s="231"/>
      <c r="B633" s="138" t="s">
        <v>1162</v>
      </c>
      <c r="C633" s="139"/>
      <c r="D633" s="143"/>
      <c r="E633" s="141"/>
      <c r="F633" s="142"/>
      <c r="G633" s="142"/>
      <c r="H633" s="142"/>
      <c r="I633" s="230"/>
      <c r="J633" s="129"/>
      <c r="K633" s="278"/>
      <c r="M633" s="285"/>
    </row>
    <row r="634" spans="1:13" ht="48" x14ac:dyDescent="0.25">
      <c r="A634" s="231"/>
      <c r="B634" s="138" t="s">
        <v>1163</v>
      </c>
      <c r="C634" s="139"/>
      <c r="D634" s="143"/>
      <c r="E634" s="141"/>
      <c r="F634" s="142"/>
      <c r="G634" s="142"/>
      <c r="H634" s="142"/>
      <c r="I634" s="230"/>
      <c r="J634" s="129"/>
      <c r="K634" s="278"/>
      <c r="M634" s="285"/>
    </row>
    <row r="635" spans="1:13" x14ac:dyDescent="0.25">
      <c r="A635" s="231"/>
      <c r="B635" s="138" t="s">
        <v>1164</v>
      </c>
      <c r="C635" s="139"/>
      <c r="D635" s="143"/>
      <c r="E635" s="141"/>
      <c r="F635" s="142"/>
      <c r="G635" s="142"/>
      <c r="H635" s="142"/>
      <c r="I635" s="230"/>
      <c r="J635" s="129"/>
      <c r="K635" s="278"/>
      <c r="M635" s="285"/>
    </row>
    <row r="636" spans="1:13" x14ac:dyDescent="0.25">
      <c r="A636" s="231" t="s">
        <v>1165</v>
      </c>
      <c r="B636" s="138" t="s">
        <v>1166</v>
      </c>
      <c r="C636" s="139"/>
      <c r="D636" s="143"/>
      <c r="E636" s="141"/>
      <c r="F636" s="142"/>
      <c r="G636" s="142"/>
      <c r="H636" s="142"/>
      <c r="I636" s="230"/>
      <c r="J636" s="129"/>
      <c r="K636" s="278"/>
      <c r="M636" s="285"/>
    </row>
    <row r="637" spans="1:13" ht="48" x14ac:dyDescent="0.25">
      <c r="A637" s="231"/>
      <c r="B637" s="138" t="s">
        <v>1167</v>
      </c>
      <c r="C637" s="139"/>
      <c r="D637" s="143"/>
      <c r="E637" s="141"/>
      <c r="F637" s="142"/>
      <c r="G637" s="142"/>
      <c r="H637" s="142"/>
      <c r="I637" s="230"/>
      <c r="J637" s="129"/>
      <c r="K637" s="278"/>
      <c r="M637" s="285"/>
    </row>
    <row r="638" spans="1:13" x14ac:dyDescent="0.25">
      <c r="A638" s="231" t="s">
        <v>1168</v>
      </c>
      <c r="B638" s="138" t="s">
        <v>1169</v>
      </c>
      <c r="C638" s="139"/>
      <c r="D638" s="143" t="s">
        <v>1825</v>
      </c>
      <c r="E638" s="141">
        <v>207</v>
      </c>
      <c r="F638" s="142">
        <v>11497</v>
      </c>
      <c r="G638" s="142">
        <f t="shared" ref="G638:G650" si="45">+F638*E638</f>
        <v>2379879</v>
      </c>
      <c r="H638" s="142"/>
      <c r="I638" s="230"/>
      <c r="J638" s="129"/>
      <c r="K638" s="278"/>
      <c r="M638" s="285"/>
    </row>
    <row r="639" spans="1:13" x14ac:dyDescent="0.25">
      <c r="A639" s="231" t="s">
        <v>1171</v>
      </c>
      <c r="B639" s="138" t="s">
        <v>1172</v>
      </c>
      <c r="C639" s="139"/>
      <c r="D639" s="143" t="s">
        <v>1825</v>
      </c>
      <c r="E639" s="141">
        <v>78</v>
      </c>
      <c r="F639" s="142">
        <v>13767</v>
      </c>
      <c r="G639" s="142">
        <f t="shared" si="45"/>
        <v>1073826</v>
      </c>
      <c r="H639" s="142"/>
      <c r="I639" s="230"/>
      <c r="J639" s="129"/>
      <c r="K639" s="278"/>
      <c r="M639" s="285"/>
    </row>
    <row r="640" spans="1:13" x14ac:dyDescent="0.25">
      <c r="A640" s="231" t="s">
        <v>1173</v>
      </c>
      <c r="B640" s="138" t="s">
        <v>1174</v>
      </c>
      <c r="C640" s="139"/>
      <c r="D640" s="143" t="s">
        <v>1825</v>
      </c>
      <c r="E640" s="141">
        <v>253</v>
      </c>
      <c r="F640" s="142">
        <v>20580</v>
      </c>
      <c r="G640" s="142">
        <f t="shared" si="45"/>
        <v>5206740</v>
      </c>
      <c r="H640" s="142"/>
      <c r="I640" s="230"/>
      <c r="J640" s="129"/>
      <c r="K640" s="278"/>
      <c r="M640" s="285"/>
    </row>
    <row r="641" spans="1:13" x14ac:dyDescent="0.25">
      <c r="A641" s="231" t="s">
        <v>1175</v>
      </c>
      <c r="B641" s="138" t="s">
        <v>1176</v>
      </c>
      <c r="C641" s="139"/>
      <c r="D641" s="143" t="s">
        <v>1825</v>
      </c>
      <c r="E641" s="141">
        <v>454</v>
      </c>
      <c r="F641" s="142">
        <v>20580</v>
      </c>
      <c r="G641" s="142">
        <f t="shared" si="45"/>
        <v>9343320</v>
      </c>
      <c r="H641" s="142"/>
      <c r="I641" s="230"/>
      <c r="J641" s="129"/>
      <c r="K641" s="278"/>
      <c r="M641" s="285"/>
    </row>
    <row r="642" spans="1:13" x14ac:dyDescent="0.25">
      <c r="A642" s="231" t="s">
        <v>1177</v>
      </c>
      <c r="B642" s="138" t="s">
        <v>1178</v>
      </c>
      <c r="C642" s="139"/>
      <c r="D642" s="143" t="s">
        <v>1825</v>
      </c>
      <c r="E642" s="141">
        <v>106</v>
      </c>
      <c r="F642" s="142">
        <v>24453</v>
      </c>
      <c r="G642" s="142">
        <f t="shared" si="45"/>
        <v>2592018</v>
      </c>
      <c r="H642" s="142"/>
      <c r="I642" s="230"/>
      <c r="J642" s="129"/>
      <c r="K642" s="278"/>
      <c r="M642" s="285"/>
    </row>
    <row r="643" spans="1:13" ht="24" x14ac:dyDescent="0.25">
      <c r="A643" s="231" t="s">
        <v>1179</v>
      </c>
      <c r="B643" s="138" t="s">
        <v>1180</v>
      </c>
      <c r="C643" s="139"/>
      <c r="D643" s="143"/>
      <c r="E643" s="141"/>
      <c r="F643" s="142"/>
      <c r="G643" s="142"/>
      <c r="H643" s="142"/>
      <c r="I643" s="230"/>
      <c r="J643" s="129"/>
      <c r="K643" s="278"/>
      <c r="M643" s="285"/>
    </row>
    <row r="644" spans="1:13" ht="36" x14ac:dyDescent="0.25">
      <c r="A644" s="231"/>
      <c r="B644" s="138" t="s">
        <v>1181</v>
      </c>
      <c r="C644" s="139"/>
      <c r="D644" s="143"/>
      <c r="E644" s="141"/>
      <c r="F644" s="142"/>
      <c r="G644" s="142"/>
      <c r="H644" s="142"/>
      <c r="I644" s="230"/>
      <c r="J644" s="129"/>
      <c r="K644" s="278"/>
      <c r="M644" s="285"/>
    </row>
    <row r="645" spans="1:13" ht="24" x14ac:dyDescent="0.25">
      <c r="A645" s="231"/>
      <c r="B645" s="138" t="s">
        <v>1182</v>
      </c>
      <c r="C645" s="139"/>
      <c r="D645" s="143"/>
      <c r="E645" s="141"/>
      <c r="F645" s="142"/>
      <c r="G645" s="142"/>
      <c r="H645" s="142"/>
      <c r="I645" s="230"/>
      <c r="J645" s="129"/>
      <c r="K645" s="278"/>
      <c r="M645" s="285"/>
    </row>
    <row r="646" spans="1:13" x14ac:dyDescent="0.25">
      <c r="A646" s="231" t="s">
        <v>1183</v>
      </c>
      <c r="B646" s="138" t="s">
        <v>1184</v>
      </c>
      <c r="C646" s="139"/>
      <c r="D646" s="143" t="s">
        <v>1825</v>
      </c>
      <c r="E646" s="141">
        <v>137</v>
      </c>
      <c r="F646" s="142">
        <v>23922</v>
      </c>
      <c r="G646" s="142">
        <f t="shared" si="45"/>
        <v>3277314</v>
      </c>
      <c r="H646" s="142"/>
      <c r="I646" s="230"/>
      <c r="J646" s="129"/>
      <c r="K646" s="278"/>
      <c r="M646" s="285"/>
    </row>
    <row r="647" spans="1:13" x14ac:dyDescent="0.25">
      <c r="A647" s="231" t="s">
        <v>1185</v>
      </c>
      <c r="B647" s="138" t="s">
        <v>1186</v>
      </c>
      <c r="C647" s="139"/>
      <c r="D647" s="143" t="s">
        <v>1825</v>
      </c>
      <c r="E647" s="141">
        <v>74</v>
      </c>
      <c r="F647" s="142">
        <v>23328</v>
      </c>
      <c r="G647" s="142">
        <f t="shared" si="45"/>
        <v>1726272</v>
      </c>
      <c r="H647" s="142"/>
      <c r="I647" s="230"/>
      <c r="J647" s="129"/>
      <c r="K647" s="278"/>
      <c r="M647" s="285"/>
    </row>
    <row r="648" spans="1:13" x14ac:dyDescent="0.25">
      <c r="A648" s="231" t="s">
        <v>1187</v>
      </c>
      <c r="B648" s="138" t="s">
        <v>1188</v>
      </c>
      <c r="C648" s="139"/>
      <c r="D648" s="143" t="s">
        <v>1825</v>
      </c>
      <c r="E648" s="141">
        <v>6</v>
      </c>
      <c r="F648" s="142">
        <v>37473</v>
      </c>
      <c r="G648" s="142">
        <f t="shared" si="45"/>
        <v>224838</v>
      </c>
      <c r="H648" s="142"/>
      <c r="I648" s="230"/>
      <c r="J648" s="129"/>
      <c r="K648" s="278"/>
      <c r="M648" s="285"/>
    </row>
    <row r="649" spans="1:13" x14ac:dyDescent="0.25">
      <c r="A649" s="231" t="s">
        <v>1189</v>
      </c>
      <c r="B649" s="138" t="s">
        <v>1190</v>
      </c>
      <c r="C649" s="139"/>
      <c r="D649" s="143" t="s">
        <v>1825</v>
      </c>
      <c r="E649" s="141">
        <v>80</v>
      </c>
      <c r="F649" s="142">
        <v>34990</v>
      </c>
      <c r="G649" s="142">
        <f t="shared" si="45"/>
        <v>2799200</v>
      </c>
      <c r="H649" s="142"/>
      <c r="I649" s="230"/>
      <c r="J649" s="129"/>
      <c r="K649" s="278"/>
      <c r="M649" s="285"/>
    </row>
    <row r="650" spans="1:13" x14ac:dyDescent="0.25">
      <c r="A650" s="231" t="s">
        <v>1191</v>
      </c>
      <c r="B650" s="138" t="s">
        <v>1192</v>
      </c>
      <c r="C650" s="139"/>
      <c r="D650" s="143" t="s">
        <v>1825</v>
      </c>
      <c r="E650" s="141">
        <v>261</v>
      </c>
      <c r="F650" s="142">
        <v>51623</v>
      </c>
      <c r="G650" s="142">
        <f t="shared" si="45"/>
        <v>13473603</v>
      </c>
      <c r="H650" s="142"/>
      <c r="I650" s="230"/>
      <c r="J650" s="129"/>
      <c r="K650" s="278"/>
      <c r="M650" s="285"/>
    </row>
    <row r="651" spans="1:13" x14ac:dyDescent="0.25">
      <c r="A651" s="243" t="s">
        <v>1193</v>
      </c>
      <c r="B651" s="192" t="s">
        <v>1194</v>
      </c>
      <c r="C651" s="187"/>
      <c r="D651" s="152"/>
      <c r="E651" s="153"/>
      <c r="F651" s="154"/>
      <c r="G651" s="155">
        <f>SUM(G652:G664)</f>
        <v>5514376</v>
      </c>
      <c r="H651" s="154"/>
      <c r="I651" s="228"/>
      <c r="J651" s="129"/>
      <c r="K651" s="278"/>
      <c r="M651" s="285"/>
    </row>
    <row r="652" spans="1:13" ht="36" x14ac:dyDescent="0.25">
      <c r="A652" s="231" t="s">
        <v>1195</v>
      </c>
      <c r="B652" s="138" t="s">
        <v>1196</v>
      </c>
      <c r="C652" s="139"/>
      <c r="D652" s="143"/>
      <c r="E652" s="141"/>
      <c r="F652" s="142"/>
      <c r="G652" s="142"/>
      <c r="H652" s="142"/>
      <c r="I652" s="230"/>
      <c r="J652" s="129"/>
      <c r="K652" s="278"/>
      <c r="M652" s="285"/>
    </row>
    <row r="653" spans="1:13" ht="24" x14ac:dyDescent="0.25">
      <c r="A653" s="231"/>
      <c r="B653" s="138" t="s">
        <v>1197</v>
      </c>
      <c r="C653" s="139"/>
      <c r="D653" s="143"/>
      <c r="E653" s="141"/>
      <c r="F653" s="142"/>
      <c r="G653" s="142"/>
      <c r="H653" s="142"/>
      <c r="I653" s="230"/>
      <c r="J653" s="129"/>
      <c r="K653" s="278"/>
      <c r="M653" s="285"/>
    </row>
    <row r="654" spans="1:13" x14ac:dyDescent="0.25">
      <c r="A654" s="231" t="s">
        <v>1198</v>
      </c>
      <c r="B654" s="138" t="s">
        <v>1199</v>
      </c>
      <c r="C654" s="139"/>
      <c r="D654" s="143" t="s">
        <v>1824</v>
      </c>
      <c r="E654" s="141">
        <v>3</v>
      </c>
      <c r="F654" s="142">
        <v>225950</v>
      </c>
      <c r="G654" s="142">
        <f t="shared" ref="G654:G664" si="46">+F654*E654</f>
        <v>677850</v>
      </c>
      <c r="H654" s="142"/>
      <c r="I654" s="230"/>
      <c r="J654" s="129"/>
      <c r="K654" s="278"/>
      <c r="M654" s="285"/>
    </row>
    <row r="655" spans="1:13" x14ac:dyDescent="0.25">
      <c r="A655" s="231" t="s">
        <v>1200</v>
      </c>
      <c r="B655" s="138" t="s">
        <v>1201</v>
      </c>
      <c r="C655" s="139"/>
      <c r="D655" s="143" t="s">
        <v>1824</v>
      </c>
      <c r="E655" s="141">
        <v>1</v>
      </c>
      <c r="F655" s="142">
        <v>279035</v>
      </c>
      <c r="G655" s="142">
        <f t="shared" si="46"/>
        <v>279035</v>
      </c>
      <c r="H655" s="142"/>
      <c r="I655" s="230"/>
      <c r="J655" s="129"/>
      <c r="K655" s="278"/>
      <c r="M655" s="285"/>
    </row>
    <row r="656" spans="1:13" x14ac:dyDescent="0.25">
      <c r="A656" s="231" t="s">
        <v>1202</v>
      </c>
      <c r="B656" s="138" t="s">
        <v>1203</v>
      </c>
      <c r="C656" s="139"/>
      <c r="D656" s="143" t="s">
        <v>1824</v>
      </c>
      <c r="E656" s="141">
        <v>1</v>
      </c>
      <c r="F656" s="142">
        <v>410389</v>
      </c>
      <c r="G656" s="142">
        <f t="shared" si="46"/>
        <v>410389</v>
      </c>
      <c r="H656" s="142"/>
      <c r="I656" s="230"/>
      <c r="J656" s="129"/>
      <c r="K656" s="278"/>
      <c r="M656" s="285"/>
    </row>
    <row r="657" spans="1:13" x14ac:dyDescent="0.25">
      <c r="A657" s="231" t="s">
        <v>1204</v>
      </c>
      <c r="B657" s="138" t="s">
        <v>1205</v>
      </c>
      <c r="C657" s="139"/>
      <c r="D657" s="143" t="s">
        <v>1824</v>
      </c>
      <c r="E657" s="141">
        <v>2</v>
      </c>
      <c r="F657" s="142">
        <v>481719</v>
      </c>
      <c r="G657" s="142">
        <f t="shared" si="46"/>
        <v>963438</v>
      </c>
      <c r="H657" s="142"/>
      <c r="I657" s="230"/>
      <c r="J657" s="129"/>
      <c r="K657" s="278"/>
      <c r="M657" s="285"/>
    </row>
    <row r="658" spans="1:13" x14ac:dyDescent="0.25">
      <c r="A658" s="231" t="s">
        <v>1206</v>
      </c>
      <c r="B658" s="138" t="s">
        <v>1207</v>
      </c>
      <c r="C658" s="139"/>
      <c r="D658" s="143" t="s">
        <v>1824</v>
      </c>
      <c r="E658" s="141">
        <v>2</v>
      </c>
      <c r="F658" s="142">
        <v>587098</v>
      </c>
      <c r="G658" s="142">
        <f t="shared" si="46"/>
        <v>1174196</v>
      </c>
      <c r="H658" s="142"/>
      <c r="I658" s="230"/>
      <c r="J658" s="129"/>
      <c r="K658" s="278"/>
      <c r="M658" s="285"/>
    </row>
    <row r="659" spans="1:13" x14ac:dyDescent="0.25">
      <c r="A659" s="231" t="s">
        <v>1208</v>
      </c>
      <c r="B659" s="138" t="s">
        <v>1209</v>
      </c>
      <c r="C659" s="139"/>
      <c r="D659" s="143"/>
      <c r="E659" s="141"/>
      <c r="F659" s="142"/>
      <c r="G659" s="142"/>
      <c r="H659" s="142"/>
      <c r="I659" s="230"/>
      <c r="J659" s="129"/>
      <c r="K659" s="278"/>
      <c r="M659" s="285"/>
    </row>
    <row r="660" spans="1:13" ht="24" x14ac:dyDescent="0.25">
      <c r="A660" s="231"/>
      <c r="B660" s="138" t="s">
        <v>1210</v>
      </c>
      <c r="C660" s="139"/>
      <c r="D660" s="143"/>
      <c r="E660" s="141"/>
      <c r="F660" s="142"/>
      <c r="G660" s="142"/>
      <c r="H660" s="142"/>
      <c r="I660" s="230"/>
      <c r="J660" s="129"/>
      <c r="K660" s="278"/>
      <c r="M660" s="285"/>
    </row>
    <row r="661" spans="1:13" x14ac:dyDescent="0.25">
      <c r="A661" s="231" t="s">
        <v>1211</v>
      </c>
      <c r="B661" s="138" t="s">
        <v>1212</v>
      </c>
      <c r="C661" s="139"/>
      <c r="D661" s="143" t="s">
        <v>1824</v>
      </c>
      <c r="E661" s="141">
        <v>125</v>
      </c>
      <c r="F661" s="142">
        <v>11766</v>
      </c>
      <c r="G661" s="142">
        <f t="shared" si="46"/>
        <v>1470750</v>
      </c>
      <c r="H661" s="142"/>
      <c r="I661" s="230"/>
      <c r="J661" s="129"/>
      <c r="K661" s="278"/>
      <c r="M661" s="285"/>
    </row>
    <row r="662" spans="1:13" x14ac:dyDescent="0.25">
      <c r="A662" s="231" t="s">
        <v>1213</v>
      </c>
      <c r="B662" s="138" t="s">
        <v>1214</v>
      </c>
      <c r="C662" s="139"/>
      <c r="D662" s="143" t="s">
        <v>1824</v>
      </c>
      <c r="E662" s="141">
        <v>11</v>
      </c>
      <c r="F662" s="142">
        <v>11766</v>
      </c>
      <c r="G662" s="142">
        <f t="shared" si="46"/>
        <v>129426</v>
      </c>
      <c r="H662" s="142"/>
      <c r="I662" s="230"/>
      <c r="J662" s="129"/>
      <c r="K662" s="278"/>
      <c r="M662" s="285"/>
    </row>
    <row r="663" spans="1:13" x14ac:dyDescent="0.25">
      <c r="A663" s="231" t="s">
        <v>1215</v>
      </c>
      <c r="B663" s="138" t="s">
        <v>1216</v>
      </c>
      <c r="C663" s="139"/>
      <c r="D663" s="143" t="s">
        <v>1824</v>
      </c>
      <c r="E663" s="141">
        <v>12</v>
      </c>
      <c r="F663" s="142">
        <v>22589</v>
      </c>
      <c r="G663" s="142">
        <f t="shared" si="46"/>
        <v>271068</v>
      </c>
      <c r="H663" s="142"/>
      <c r="I663" s="230"/>
      <c r="J663" s="129"/>
      <c r="K663" s="278"/>
      <c r="M663" s="285"/>
    </row>
    <row r="664" spans="1:13" x14ac:dyDescent="0.25">
      <c r="A664" s="231" t="s">
        <v>1217</v>
      </c>
      <c r="B664" s="138" t="s">
        <v>1218</v>
      </c>
      <c r="C664" s="139"/>
      <c r="D664" s="143" t="s">
        <v>1824</v>
      </c>
      <c r="E664" s="141">
        <v>2</v>
      </c>
      <c r="F664" s="142">
        <v>69112</v>
      </c>
      <c r="G664" s="142">
        <f t="shared" si="46"/>
        <v>138224</v>
      </c>
      <c r="H664" s="142"/>
      <c r="I664" s="230"/>
      <c r="J664" s="129"/>
      <c r="K664" s="278"/>
      <c r="M664" s="285"/>
    </row>
    <row r="665" spans="1:13" x14ac:dyDescent="0.25">
      <c r="A665" s="243" t="s">
        <v>1219</v>
      </c>
      <c r="B665" s="192" t="s">
        <v>1220</v>
      </c>
      <c r="C665" s="187"/>
      <c r="D665" s="152"/>
      <c r="E665" s="153"/>
      <c r="F665" s="154"/>
      <c r="G665" s="155">
        <f>SUM(G667:G673)</f>
        <v>2400888</v>
      </c>
      <c r="H665" s="154"/>
      <c r="I665" s="228"/>
      <c r="J665" s="129"/>
      <c r="K665" s="278"/>
      <c r="M665" s="285"/>
    </row>
    <row r="666" spans="1:13" x14ac:dyDescent="0.25">
      <c r="A666" s="231" t="s">
        <v>1221</v>
      </c>
      <c r="B666" s="138" t="s">
        <v>1222</v>
      </c>
      <c r="C666" s="139"/>
      <c r="D666" s="143"/>
      <c r="E666" s="141"/>
      <c r="F666" s="142"/>
      <c r="G666" s="142"/>
      <c r="H666" s="142"/>
      <c r="I666" s="230"/>
      <c r="J666" s="129"/>
      <c r="K666" s="278"/>
      <c r="M666" s="285"/>
    </row>
    <row r="667" spans="1:13" ht="72" x14ac:dyDescent="0.25">
      <c r="A667" s="231"/>
      <c r="B667" s="138" t="s">
        <v>1223</v>
      </c>
      <c r="C667" s="139"/>
      <c r="D667" s="143" t="s">
        <v>1824</v>
      </c>
      <c r="E667" s="141">
        <v>24</v>
      </c>
      <c r="F667" s="142">
        <v>39141</v>
      </c>
      <c r="G667" s="142">
        <f t="shared" ref="G667:G673" si="47">+F667*E667</f>
        <v>939384</v>
      </c>
      <c r="H667" s="142"/>
      <c r="I667" s="230"/>
      <c r="J667" s="129"/>
      <c r="K667" s="278"/>
      <c r="M667" s="285"/>
    </row>
    <row r="668" spans="1:13" x14ac:dyDescent="0.25">
      <c r="A668" s="231" t="s">
        <v>1224</v>
      </c>
      <c r="B668" s="138" t="s">
        <v>1225</v>
      </c>
      <c r="C668" s="139"/>
      <c r="D668" s="143"/>
      <c r="E668" s="141"/>
      <c r="F668" s="142"/>
      <c r="G668" s="142"/>
      <c r="H668" s="142"/>
      <c r="I668" s="230"/>
      <c r="J668" s="129"/>
      <c r="K668" s="278"/>
      <c r="M668" s="285"/>
    </row>
    <row r="669" spans="1:13" ht="24" x14ac:dyDescent="0.25">
      <c r="A669" s="231"/>
      <c r="B669" s="138" t="s">
        <v>1226</v>
      </c>
      <c r="C669" s="139"/>
      <c r="D669" s="143"/>
      <c r="E669" s="141"/>
      <c r="F669" s="142"/>
      <c r="G669" s="142"/>
      <c r="H669" s="142"/>
      <c r="I669" s="230"/>
      <c r="J669" s="129"/>
      <c r="K669" s="278"/>
      <c r="M669" s="285"/>
    </row>
    <row r="670" spans="1:13" ht="24" x14ac:dyDescent="0.25">
      <c r="A670" s="231"/>
      <c r="B670" s="138" t="s">
        <v>1227</v>
      </c>
      <c r="C670" s="139"/>
      <c r="D670" s="143" t="s">
        <v>1824</v>
      </c>
      <c r="E670" s="141">
        <v>1</v>
      </c>
      <c r="F670" s="142">
        <v>206124</v>
      </c>
      <c r="G670" s="142">
        <f t="shared" si="47"/>
        <v>206124</v>
      </c>
      <c r="H670" s="142"/>
      <c r="I670" s="230"/>
      <c r="J670" s="129"/>
      <c r="K670" s="278"/>
      <c r="M670" s="285"/>
    </row>
    <row r="671" spans="1:13" x14ac:dyDescent="0.25">
      <c r="A671" s="231" t="s">
        <v>1228</v>
      </c>
      <c r="B671" s="138" t="s">
        <v>1166</v>
      </c>
      <c r="C671" s="139"/>
      <c r="D671" s="143"/>
      <c r="E671" s="141"/>
      <c r="F671" s="142"/>
      <c r="G671" s="142"/>
      <c r="H671" s="142"/>
      <c r="I671" s="230"/>
      <c r="J671" s="129"/>
      <c r="K671" s="278"/>
      <c r="M671" s="285"/>
    </row>
    <row r="672" spans="1:13" ht="36" x14ac:dyDescent="0.25">
      <c r="A672" s="231"/>
      <c r="B672" s="138" t="s">
        <v>1229</v>
      </c>
      <c r="C672" s="139"/>
      <c r="D672" s="143"/>
      <c r="E672" s="141"/>
      <c r="F672" s="142"/>
      <c r="G672" s="142"/>
      <c r="H672" s="142"/>
      <c r="I672" s="230"/>
      <c r="J672" s="129"/>
      <c r="K672" s="278"/>
      <c r="M672" s="285"/>
    </row>
    <row r="673" spans="1:13" x14ac:dyDescent="0.25">
      <c r="A673" s="231"/>
      <c r="B673" s="138" t="s">
        <v>1230</v>
      </c>
      <c r="C673" s="139"/>
      <c r="D673" s="143" t="s">
        <v>1825</v>
      </c>
      <c r="E673" s="141">
        <v>61</v>
      </c>
      <c r="F673" s="142">
        <v>20580</v>
      </c>
      <c r="G673" s="142">
        <f t="shared" si="47"/>
        <v>1255380</v>
      </c>
      <c r="H673" s="142"/>
      <c r="I673" s="230"/>
      <c r="J673" s="129"/>
      <c r="K673" s="278"/>
      <c r="M673" s="285"/>
    </row>
    <row r="674" spans="1:13" x14ac:dyDescent="0.25">
      <c r="A674" s="243" t="s">
        <v>1231</v>
      </c>
      <c r="B674" s="192" t="s">
        <v>1232</v>
      </c>
      <c r="C674" s="187"/>
      <c r="D674" s="152"/>
      <c r="E674" s="153"/>
      <c r="F674" s="154"/>
      <c r="G674" s="155">
        <f>SUM(G676:G678)</f>
        <v>183883</v>
      </c>
      <c r="H674" s="154"/>
      <c r="I674" s="228"/>
      <c r="J674" s="129"/>
      <c r="K674" s="278"/>
      <c r="M674" s="285"/>
    </row>
    <row r="675" spans="1:13" x14ac:dyDescent="0.25">
      <c r="A675" s="231"/>
      <c r="B675" s="138" t="s">
        <v>1233</v>
      </c>
      <c r="C675" s="139"/>
      <c r="D675" s="143"/>
      <c r="E675" s="141"/>
      <c r="F675" s="142"/>
      <c r="G675" s="142"/>
      <c r="H675" s="142"/>
      <c r="I675" s="230"/>
      <c r="J675" s="129"/>
      <c r="K675" s="278"/>
      <c r="M675" s="285"/>
    </row>
    <row r="676" spans="1:13" x14ac:dyDescent="0.25">
      <c r="A676" s="231" t="s">
        <v>1234</v>
      </c>
      <c r="B676" s="138" t="s">
        <v>1235</v>
      </c>
      <c r="C676" s="139"/>
      <c r="D676" s="143"/>
      <c r="E676" s="141"/>
      <c r="F676" s="142"/>
      <c r="G676" s="142"/>
      <c r="H676" s="142"/>
      <c r="I676" s="230"/>
      <c r="J676" s="129"/>
      <c r="K676" s="278"/>
      <c r="M676" s="285"/>
    </row>
    <row r="677" spans="1:13" x14ac:dyDescent="0.25">
      <c r="A677" s="231" t="s">
        <v>1236</v>
      </c>
      <c r="B677" s="138" t="s">
        <v>1237</v>
      </c>
      <c r="C677" s="139"/>
      <c r="D677" s="143" t="s">
        <v>1824</v>
      </c>
      <c r="E677" s="141">
        <v>2</v>
      </c>
      <c r="F677" s="142">
        <v>39141</v>
      </c>
      <c r="G677" s="142">
        <f t="shared" ref="G677:G678" si="48">+F677*E677</f>
        <v>78282</v>
      </c>
      <c r="H677" s="142"/>
      <c r="I677" s="230"/>
      <c r="J677" s="129"/>
      <c r="K677" s="278"/>
      <c r="M677" s="285"/>
    </row>
    <row r="678" spans="1:13" ht="36" x14ac:dyDescent="0.25">
      <c r="A678" s="231" t="s">
        <v>1238</v>
      </c>
      <c r="B678" s="138" t="s">
        <v>1239</v>
      </c>
      <c r="C678" s="139"/>
      <c r="D678" s="143" t="s">
        <v>1824</v>
      </c>
      <c r="E678" s="141">
        <v>1</v>
      </c>
      <c r="F678" s="142">
        <v>105601</v>
      </c>
      <c r="G678" s="142">
        <f t="shared" si="48"/>
        <v>105601</v>
      </c>
      <c r="H678" s="142"/>
      <c r="I678" s="230"/>
      <c r="J678" s="129"/>
      <c r="K678" s="278"/>
      <c r="M678" s="285"/>
    </row>
    <row r="679" spans="1:13" x14ac:dyDescent="0.25">
      <c r="A679" s="243" t="s">
        <v>1240</v>
      </c>
      <c r="B679" s="192" t="s">
        <v>1241</v>
      </c>
      <c r="C679" s="187"/>
      <c r="D679" s="152"/>
      <c r="E679" s="153"/>
      <c r="F679" s="154"/>
      <c r="G679" s="155">
        <f>SUM(G680:G682)</f>
        <v>1266533</v>
      </c>
      <c r="H679" s="154"/>
      <c r="I679" s="228"/>
      <c r="J679" s="129"/>
      <c r="K679" s="278"/>
      <c r="M679" s="285"/>
    </row>
    <row r="680" spans="1:13" ht="36" x14ac:dyDescent="0.25">
      <c r="A680" s="231"/>
      <c r="B680" s="138" t="s">
        <v>1242</v>
      </c>
      <c r="C680" s="139"/>
      <c r="D680" s="143"/>
      <c r="E680" s="141"/>
      <c r="F680" s="142"/>
      <c r="G680" s="142"/>
      <c r="H680" s="142"/>
      <c r="I680" s="230"/>
      <c r="J680" s="129"/>
      <c r="K680" s="278"/>
      <c r="M680" s="285"/>
    </row>
    <row r="681" spans="1:13" ht="60" x14ac:dyDescent="0.25">
      <c r="A681" s="231"/>
      <c r="B681" s="138" t="s">
        <v>1243</v>
      </c>
      <c r="C681" s="139"/>
      <c r="D681" s="143"/>
      <c r="E681" s="141"/>
      <c r="F681" s="142"/>
      <c r="G681" s="142"/>
      <c r="H681" s="142"/>
      <c r="I681" s="230"/>
      <c r="J681" s="129"/>
      <c r="K681" s="278"/>
      <c r="M681" s="285"/>
    </row>
    <row r="682" spans="1:13" ht="84" x14ac:dyDescent="0.25">
      <c r="A682" s="231" t="s">
        <v>1244</v>
      </c>
      <c r="B682" s="138" t="s">
        <v>1245</v>
      </c>
      <c r="C682" s="139"/>
      <c r="D682" s="143" t="s">
        <v>1823</v>
      </c>
      <c r="E682" s="141">
        <v>1</v>
      </c>
      <c r="F682" s="142">
        <v>1266533</v>
      </c>
      <c r="G682" s="142">
        <f>+F682*E682</f>
        <v>1266533</v>
      </c>
      <c r="H682" s="142"/>
      <c r="I682" s="230"/>
      <c r="J682" s="129"/>
      <c r="K682" s="278"/>
      <c r="M682" s="285"/>
    </row>
    <row r="683" spans="1:13" ht="24" x14ac:dyDescent="0.25">
      <c r="A683" s="243" t="s">
        <v>1246</v>
      </c>
      <c r="B683" s="192" t="s">
        <v>1247</v>
      </c>
      <c r="C683" s="187"/>
      <c r="D683" s="152"/>
      <c r="E683" s="153"/>
      <c r="F683" s="154"/>
      <c r="G683" s="155">
        <f>SUM(G684:G692)</f>
        <v>5525754</v>
      </c>
      <c r="H683" s="154"/>
      <c r="I683" s="228"/>
      <c r="J683" s="129"/>
      <c r="K683" s="278"/>
      <c r="M683" s="285"/>
    </row>
    <row r="684" spans="1:13" x14ac:dyDescent="0.25">
      <c r="A684" s="231"/>
      <c r="B684" s="138" t="s">
        <v>1248</v>
      </c>
      <c r="C684" s="139"/>
      <c r="D684" s="143"/>
      <c r="E684" s="141"/>
      <c r="F684" s="142"/>
      <c r="G684" s="142"/>
      <c r="H684" s="142"/>
      <c r="I684" s="230"/>
      <c r="J684" s="129"/>
      <c r="K684" s="278"/>
      <c r="M684" s="285"/>
    </row>
    <row r="685" spans="1:13" ht="60" x14ac:dyDescent="0.25">
      <c r="A685" s="231"/>
      <c r="B685" s="138" t="s">
        <v>1249</v>
      </c>
      <c r="C685" s="139"/>
      <c r="D685" s="143"/>
      <c r="E685" s="141"/>
      <c r="F685" s="142"/>
      <c r="G685" s="142"/>
      <c r="H685" s="142"/>
      <c r="I685" s="230"/>
      <c r="J685" s="129"/>
      <c r="K685" s="278"/>
      <c r="M685" s="285"/>
    </row>
    <row r="686" spans="1:13" ht="36" x14ac:dyDescent="0.25">
      <c r="A686" s="231"/>
      <c r="B686" s="138" t="s">
        <v>1250</v>
      </c>
      <c r="C686" s="139"/>
      <c r="D686" s="143"/>
      <c r="E686" s="141"/>
      <c r="F686" s="142"/>
      <c r="G686" s="142"/>
      <c r="H686" s="142"/>
      <c r="I686" s="230"/>
      <c r="J686" s="129"/>
      <c r="K686" s="278"/>
      <c r="M686" s="285"/>
    </row>
    <row r="687" spans="1:13" ht="36" x14ac:dyDescent="0.25">
      <c r="A687" s="231" t="s">
        <v>1251</v>
      </c>
      <c r="B687" s="138" t="s">
        <v>1252</v>
      </c>
      <c r="C687" s="139"/>
      <c r="D687" s="143" t="s">
        <v>1825</v>
      </c>
      <c r="E687" s="141">
        <v>20</v>
      </c>
      <c r="F687" s="142">
        <v>8539</v>
      </c>
      <c r="G687" s="142">
        <f t="shared" ref="G687:G692" si="49">+F687*E687</f>
        <v>170780</v>
      </c>
      <c r="H687" s="142"/>
      <c r="I687" s="230"/>
      <c r="J687" s="129"/>
      <c r="K687" s="278"/>
      <c r="M687" s="285"/>
    </row>
    <row r="688" spans="1:13" ht="60" x14ac:dyDescent="0.25">
      <c r="A688" s="231" t="s">
        <v>1253</v>
      </c>
      <c r="B688" s="138" t="s">
        <v>1254</v>
      </c>
      <c r="C688" s="139"/>
      <c r="D688" s="143" t="s">
        <v>1825</v>
      </c>
      <c r="E688" s="141">
        <v>20</v>
      </c>
      <c r="F688" s="142">
        <v>33277</v>
      </c>
      <c r="G688" s="142">
        <f t="shared" si="49"/>
        <v>665540</v>
      </c>
      <c r="H688" s="142"/>
      <c r="I688" s="230"/>
      <c r="J688" s="129"/>
      <c r="K688" s="278"/>
      <c r="M688" s="285"/>
    </row>
    <row r="689" spans="1:13" ht="36" x14ac:dyDescent="0.25">
      <c r="A689" s="231" t="s">
        <v>1255</v>
      </c>
      <c r="B689" s="138" t="s">
        <v>1256</v>
      </c>
      <c r="C689" s="139"/>
      <c r="D689" s="143" t="s">
        <v>1824</v>
      </c>
      <c r="E689" s="141">
        <v>1</v>
      </c>
      <c r="F689" s="142">
        <v>264364</v>
      </c>
      <c r="G689" s="142">
        <f t="shared" si="49"/>
        <v>264364</v>
      </c>
      <c r="H689" s="142"/>
      <c r="I689" s="230"/>
      <c r="J689" s="129"/>
      <c r="K689" s="278"/>
      <c r="M689" s="285"/>
    </row>
    <row r="690" spans="1:13" ht="48" x14ac:dyDescent="0.25">
      <c r="A690" s="231" t="s">
        <v>1257</v>
      </c>
      <c r="B690" s="138" t="s">
        <v>1258</v>
      </c>
      <c r="C690" s="139"/>
      <c r="D690" s="143" t="s">
        <v>1824</v>
      </c>
      <c r="E690" s="141">
        <v>1</v>
      </c>
      <c r="F690" s="142">
        <v>2924256</v>
      </c>
      <c r="G690" s="142">
        <f t="shared" si="49"/>
        <v>2924256</v>
      </c>
      <c r="H690" s="142"/>
      <c r="I690" s="230"/>
      <c r="J690" s="129"/>
      <c r="K690" s="278"/>
      <c r="M690" s="285"/>
    </row>
    <row r="691" spans="1:13" ht="72" x14ac:dyDescent="0.25">
      <c r="A691" s="231" t="s">
        <v>1259</v>
      </c>
      <c r="B691" s="138" t="s">
        <v>1260</v>
      </c>
      <c r="C691" s="139"/>
      <c r="D691" s="143" t="s">
        <v>1824</v>
      </c>
      <c r="E691" s="141">
        <v>2</v>
      </c>
      <c r="F691" s="142">
        <v>288852</v>
      </c>
      <c r="G691" s="142">
        <f t="shared" si="49"/>
        <v>577704</v>
      </c>
      <c r="H691" s="142"/>
      <c r="I691" s="230"/>
      <c r="J691" s="129"/>
      <c r="K691" s="278"/>
      <c r="M691" s="285"/>
    </row>
    <row r="692" spans="1:13" ht="72" x14ac:dyDescent="0.25">
      <c r="A692" s="231" t="s">
        <v>1261</v>
      </c>
      <c r="B692" s="138" t="s">
        <v>1262</v>
      </c>
      <c r="C692" s="139"/>
      <c r="D692" s="143" t="s">
        <v>1823</v>
      </c>
      <c r="E692" s="141">
        <v>1</v>
      </c>
      <c r="F692" s="142">
        <v>923110</v>
      </c>
      <c r="G692" s="142">
        <f t="shared" si="49"/>
        <v>923110</v>
      </c>
      <c r="H692" s="142"/>
      <c r="I692" s="230"/>
      <c r="J692" s="129"/>
      <c r="K692" s="278"/>
      <c r="M692" s="285"/>
    </row>
    <row r="693" spans="1:13" x14ac:dyDescent="0.25">
      <c r="A693" s="243" t="s">
        <v>1263</v>
      </c>
      <c r="B693" s="192" t="s">
        <v>1264</v>
      </c>
      <c r="C693" s="187"/>
      <c r="D693" s="152"/>
      <c r="E693" s="153"/>
      <c r="F693" s="154"/>
      <c r="G693" s="155">
        <f>SUM(G694:G739)</f>
        <v>13916852</v>
      </c>
      <c r="H693" s="154"/>
      <c r="I693" s="228"/>
      <c r="J693" s="129"/>
      <c r="K693" s="278"/>
      <c r="M693" s="285"/>
    </row>
    <row r="694" spans="1:13" x14ac:dyDescent="0.25">
      <c r="A694" s="244"/>
      <c r="B694" s="196" t="s">
        <v>1265</v>
      </c>
      <c r="C694" s="197"/>
      <c r="D694" s="143"/>
      <c r="E694" s="141"/>
      <c r="F694" s="142"/>
      <c r="G694" s="142"/>
      <c r="H694" s="142"/>
      <c r="I694" s="230"/>
      <c r="J694" s="129"/>
      <c r="K694" s="278"/>
      <c r="M694" s="285"/>
    </row>
    <row r="695" spans="1:13" ht="36" x14ac:dyDescent="0.25">
      <c r="A695" s="244"/>
      <c r="B695" s="138" t="s">
        <v>1266</v>
      </c>
      <c r="C695" s="139"/>
      <c r="D695" s="143"/>
      <c r="E695" s="141"/>
      <c r="F695" s="142"/>
      <c r="G695" s="142"/>
      <c r="H695" s="142"/>
      <c r="I695" s="230"/>
      <c r="J695" s="129"/>
      <c r="K695" s="278"/>
      <c r="M695" s="285"/>
    </row>
    <row r="696" spans="1:13" x14ac:dyDescent="0.25">
      <c r="A696" s="244"/>
      <c r="B696" s="138"/>
      <c r="C696" s="139"/>
      <c r="D696" s="143"/>
      <c r="E696" s="141"/>
      <c r="F696" s="142"/>
      <c r="G696" s="142"/>
      <c r="H696" s="142"/>
      <c r="I696" s="230"/>
      <c r="J696" s="129"/>
      <c r="K696" s="278"/>
      <c r="M696" s="285"/>
    </row>
    <row r="697" spans="1:13" x14ac:dyDescent="0.25">
      <c r="A697" s="244"/>
      <c r="B697" s="138"/>
      <c r="C697" s="139"/>
      <c r="D697" s="143"/>
      <c r="E697" s="141"/>
      <c r="F697" s="142"/>
      <c r="G697" s="142"/>
      <c r="H697" s="142"/>
      <c r="I697" s="230"/>
      <c r="J697" s="129"/>
      <c r="K697" s="278"/>
      <c r="M697" s="285"/>
    </row>
    <row r="698" spans="1:13" x14ac:dyDescent="0.25">
      <c r="A698" s="244"/>
      <c r="B698" s="138"/>
      <c r="C698" s="139"/>
      <c r="D698" s="143"/>
      <c r="E698" s="141"/>
      <c r="F698" s="142"/>
      <c r="G698" s="142"/>
      <c r="H698" s="142"/>
      <c r="I698" s="230"/>
      <c r="J698" s="129"/>
      <c r="K698" s="278"/>
      <c r="M698" s="285"/>
    </row>
    <row r="699" spans="1:13" x14ac:dyDescent="0.25">
      <c r="A699" s="244"/>
      <c r="B699" s="138"/>
      <c r="C699" s="139"/>
      <c r="D699" s="143"/>
      <c r="E699" s="141"/>
      <c r="F699" s="142"/>
      <c r="G699" s="142"/>
      <c r="H699" s="142"/>
      <c r="I699" s="230"/>
      <c r="J699" s="129"/>
      <c r="K699" s="278"/>
      <c r="M699" s="285"/>
    </row>
    <row r="700" spans="1:13" x14ac:dyDescent="0.25">
      <c r="A700" s="244"/>
      <c r="B700" s="138"/>
      <c r="C700" s="139"/>
      <c r="D700" s="143"/>
      <c r="E700" s="141"/>
      <c r="F700" s="142"/>
      <c r="G700" s="142"/>
      <c r="H700" s="142"/>
      <c r="I700" s="230"/>
      <c r="J700" s="129"/>
      <c r="K700" s="278"/>
      <c r="M700" s="285"/>
    </row>
    <row r="701" spans="1:13" x14ac:dyDescent="0.25">
      <c r="A701" s="244"/>
      <c r="B701" s="138"/>
      <c r="C701" s="139"/>
      <c r="D701" s="143"/>
      <c r="E701" s="141"/>
      <c r="F701" s="142"/>
      <c r="G701" s="142"/>
      <c r="H701" s="142"/>
      <c r="I701" s="230"/>
      <c r="J701" s="129"/>
      <c r="K701" s="278"/>
      <c r="M701" s="285"/>
    </row>
    <row r="702" spans="1:13" x14ac:dyDescent="0.25">
      <c r="A702" s="244"/>
      <c r="B702" s="138"/>
      <c r="C702" s="139"/>
      <c r="D702" s="143"/>
      <c r="E702" s="141"/>
      <c r="F702" s="142"/>
      <c r="G702" s="142"/>
      <c r="H702" s="142"/>
      <c r="I702" s="230"/>
      <c r="J702" s="129"/>
      <c r="K702" s="278"/>
      <c r="M702" s="285"/>
    </row>
    <row r="703" spans="1:13" x14ac:dyDescent="0.25">
      <c r="A703" s="244"/>
      <c r="B703" s="138"/>
      <c r="C703" s="139"/>
      <c r="D703" s="143"/>
      <c r="E703" s="141"/>
      <c r="F703" s="142"/>
      <c r="G703" s="142"/>
      <c r="H703" s="142"/>
      <c r="I703" s="230"/>
      <c r="J703" s="129"/>
      <c r="K703" s="278"/>
      <c r="M703" s="285"/>
    </row>
    <row r="704" spans="1:13" x14ac:dyDescent="0.25">
      <c r="A704" s="244"/>
      <c r="B704" s="138"/>
      <c r="C704" s="139"/>
      <c r="D704" s="143"/>
      <c r="E704" s="141"/>
      <c r="F704" s="142"/>
      <c r="G704" s="142"/>
      <c r="H704" s="142"/>
      <c r="I704" s="230"/>
      <c r="J704" s="129"/>
      <c r="K704" s="278"/>
      <c r="M704" s="285"/>
    </row>
    <row r="705" spans="1:13" x14ac:dyDescent="0.25">
      <c r="A705" s="244"/>
      <c r="B705" s="138"/>
      <c r="C705" s="139"/>
      <c r="D705" s="143"/>
      <c r="E705" s="141"/>
      <c r="F705" s="142"/>
      <c r="G705" s="142"/>
      <c r="H705" s="142"/>
      <c r="I705" s="230"/>
      <c r="J705" s="129"/>
      <c r="K705" s="278"/>
      <c r="M705" s="285"/>
    </row>
    <row r="706" spans="1:13" x14ac:dyDescent="0.25">
      <c r="A706" s="244"/>
      <c r="B706" s="138"/>
      <c r="C706" s="139"/>
      <c r="D706" s="143"/>
      <c r="E706" s="141"/>
      <c r="F706" s="142"/>
      <c r="G706" s="142"/>
      <c r="H706" s="142"/>
      <c r="I706" s="230"/>
      <c r="J706" s="129"/>
      <c r="K706" s="278"/>
      <c r="M706" s="285"/>
    </row>
    <row r="707" spans="1:13" x14ac:dyDescent="0.25">
      <c r="A707" s="244"/>
      <c r="B707" s="138"/>
      <c r="C707" s="139"/>
      <c r="D707" s="143"/>
      <c r="E707" s="141"/>
      <c r="F707" s="142"/>
      <c r="G707" s="142"/>
      <c r="H707" s="142"/>
      <c r="I707" s="230"/>
      <c r="J707" s="129"/>
      <c r="K707" s="278"/>
      <c r="M707" s="285"/>
    </row>
    <row r="708" spans="1:13" x14ac:dyDescent="0.25">
      <c r="A708" s="244"/>
      <c r="B708" s="138"/>
      <c r="C708" s="139"/>
      <c r="D708" s="143"/>
      <c r="E708" s="141"/>
      <c r="F708" s="142"/>
      <c r="G708" s="142"/>
      <c r="H708" s="142"/>
      <c r="I708" s="230"/>
      <c r="J708" s="129"/>
      <c r="K708" s="278"/>
      <c r="M708" s="285"/>
    </row>
    <row r="709" spans="1:13" x14ac:dyDescent="0.25">
      <c r="A709" s="244"/>
      <c r="B709" s="138"/>
      <c r="C709" s="139"/>
      <c r="D709" s="143"/>
      <c r="E709" s="141"/>
      <c r="F709" s="142"/>
      <c r="G709" s="142"/>
      <c r="H709" s="142"/>
      <c r="I709" s="230"/>
      <c r="J709" s="129"/>
      <c r="K709" s="278"/>
      <c r="M709" s="285"/>
    </row>
    <row r="710" spans="1:13" x14ac:dyDescent="0.25">
      <c r="A710" s="244"/>
      <c r="B710" s="138"/>
      <c r="C710" s="139"/>
      <c r="D710" s="143"/>
      <c r="E710" s="141"/>
      <c r="F710" s="142"/>
      <c r="G710" s="142"/>
      <c r="H710" s="142"/>
      <c r="I710" s="230"/>
      <c r="J710" s="129"/>
      <c r="K710" s="278"/>
      <c r="M710" s="285"/>
    </row>
    <row r="711" spans="1:13" x14ac:dyDescent="0.25">
      <c r="A711" s="244"/>
      <c r="B711" s="175"/>
      <c r="C711" s="139"/>
      <c r="D711" s="143"/>
      <c r="E711" s="141"/>
      <c r="F711" s="142"/>
      <c r="G711" s="142"/>
      <c r="H711" s="142"/>
      <c r="I711" s="230"/>
      <c r="J711" s="129"/>
      <c r="K711" s="278"/>
      <c r="M711" s="285"/>
    </row>
    <row r="712" spans="1:13" x14ac:dyDescent="0.25">
      <c r="A712" s="244"/>
      <c r="B712" s="138"/>
      <c r="C712" s="139"/>
      <c r="D712" s="143"/>
      <c r="E712" s="141"/>
      <c r="F712" s="142"/>
      <c r="G712" s="142"/>
      <c r="H712" s="142"/>
      <c r="I712" s="230"/>
      <c r="J712" s="129"/>
      <c r="K712" s="278"/>
      <c r="M712" s="285"/>
    </row>
    <row r="713" spans="1:13" x14ac:dyDescent="0.25">
      <c r="A713" s="244"/>
      <c r="B713" s="138"/>
      <c r="C713" s="139"/>
      <c r="D713" s="143"/>
      <c r="E713" s="141"/>
      <c r="F713" s="142"/>
      <c r="G713" s="142"/>
      <c r="H713" s="142"/>
      <c r="I713" s="230"/>
      <c r="J713" s="129"/>
      <c r="K713" s="278"/>
      <c r="M713" s="285"/>
    </row>
    <row r="714" spans="1:13" x14ac:dyDescent="0.25">
      <c r="A714" s="244"/>
      <c r="B714" s="138"/>
      <c r="C714" s="139"/>
      <c r="D714" s="143"/>
      <c r="E714" s="141"/>
      <c r="F714" s="142"/>
      <c r="G714" s="142"/>
      <c r="H714" s="142"/>
      <c r="I714" s="230"/>
      <c r="J714" s="129"/>
      <c r="K714" s="278"/>
      <c r="M714" s="285"/>
    </row>
    <row r="715" spans="1:13" ht="72" x14ac:dyDescent="0.25">
      <c r="A715" s="244"/>
      <c r="B715" s="138" t="s">
        <v>1267</v>
      </c>
      <c r="C715" s="139"/>
      <c r="D715" s="143"/>
      <c r="E715" s="141"/>
      <c r="F715" s="142"/>
      <c r="G715" s="142"/>
      <c r="H715" s="142"/>
      <c r="I715" s="230"/>
      <c r="J715" s="129"/>
      <c r="K715" s="278"/>
      <c r="M715" s="285"/>
    </row>
    <row r="716" spans="1:13" x14ac:dyDescent="0.25">
      <c r="A716" s="244"/>
      <c r="B716" s="138"/>
      <c r="C716" s="139"/>
      <c r="D716" s="143"/>
      <c r="E716" s="141"/>
      <c r="F716" s="142"/>
      <c r="G716" s="142"/>
      <c r="H716" s="142"/>
      <c r="I716" s="230"/>
      <c r="J716" s="129"/>
      <c r="K716" s="278"/>
      <c r="M716" s="285"/>
    </row>
    <row r="717" spans="1:13" ht="36" x14ac:dyDescent="0.25">
      <c r="A717" s="244"/>
      <c r="B717" s="138" t="s">
        <v>1268</v>
      </c>
      <c r="C717" s="139"/>
      <c r="D717" s="143"/>
      <c r="E717" s="141"/>
      <c r="F717" s="142"/>
      <c r="G717" s="142"/>
      <c r="H717" s="142"/>
      <c r="I717" s="230"/>
      <c r="J717" s="129"/>
      <c r="K717" s="278"/>
      <c r="M717" s="285"/>
    </row>
    <row r="718" spans="1:13" x14ac:dyDescent="0.25">
      <c r="A718" s="244"/>
      <c r="B718" s="138"/>
      <c r="C718" s="139"/>
      <c r="D718" s="143"/>
      <c r="E718" s="141"/>
      <c r="F718" s="142"/>
      <c r="G718" s="142"/>
      <c r="H718" s="142"/>
      <c r="I718" s="230"/>
      <c r="J718" s="129"/>
      <c r="K718" s="278"/>
      <c r="M718" s="285"/>
    </row>
    <row r="719" spans="1:13" x14ac:dyDescent="0.25">
      <c r="A719" s="244"/>
      <c r="B719" s="138"/>
      <c r="C719" s="139"/>
      <c r="D719" s="143"/>
      <c r="E719" s="141"/>
      <c r="F719" s="142"/>
      <c r="G719" s="142"/>
      <c r="H719" s="142"/>
      <c r="I719" s="230"/>
      <c r="J719" s="129"/>
      <c r="K719" s="278"/>
      <c r="M719" s="285"/>
    </row>
    <row r="720" spans="1:13" x14ac:dyDescent="0.25">
      <c r="A720" s="244"/>
      <c r="B720" s="138"/>
      <c r="C720" s="139"/>
      <c r="D720" s="143"/>
      <c r="E720" s="141"/>
      <c r="F720" s="142"/>
      <c r="G720" s="142"/>
      <c r="H720" s="142"/>
      <c r="I720" s="230"/>
      <c r="J720" s="129"/>
      <c r="K720" s="278"/>
      <c r="M720" s="285"/>
    </row>
    <row r="721" spans="1:13" x14ac:dyDescent="0.25">
      <c r="A721" s="244"/>
      <c r="B721" s="138"/>
      <c r="C721" s="139"/>
      <c r="D721" s="143"/>
      <c r="E721" s="141"/>
      <c r="F721" s="143"/>
      <c r="G721" s="142"/>
      <c r="H721" s="143"/>
      <c r="I721" s="230"/>
      <c r="J721" s="129"/>
      <c r="K721" s="278"/>
      <c r="M721" s="285"/>
    </row>
    <row r="722" spans="1:13" x14ac:dyDescent="0.25">
      <c r="A722" s="244"/>
      <c r="B722" s="138"/>
      <c r="C722" s="139"/>
      <c r="D722" s="143"/>
      <c r="E722" s="141"/>
      <c r="F722" s="142"/>
      <c r="G722" s="142"/>
      <c r="H722" s="142"/>
      <c r="I722" s="230"/>
      <c r="J722" s="129"/>
      <c r="K722" s="278"/>
      <c r="M722" s="285"/>
    </row>
    <row r="723" spans="1:13" ht="24" x14ac:dyDescent="0.25">
      <c r="A723" s="246" t="s">
        <v>1269</v>
      </c>
      <c r="B723" s="198" t="s">
        <v>1270</v>
      </c>
      <c r="C723" s="197"/>
      <c r="D723" s="143"/>
      <c r="E723" s="141"/>
      <c r="F723" s="142"/>
      <c r="G723" s="142"/>
      <c r="H723" s="142"/>
      <c r="I723" s="230"/>
      <c r="J723" s="129"/>
      <c r="K723" s="278"/>
      <c r="M723" s="285"/>
    </row>
    <row r="724" spans="1:13" x14ac:dyDescent="0.25">
      <c r="A724" s="231"/>
      <c r="B724" s="191" t="s">
        <v>1271</v>
      </c>
      <c r="C724" s="139"/>
      <c r="D724" s="143"/>
      <c r="E724" s="141"/>
      <c r="F724" s="142"/>
      <c r="G724" s="142"/>
      <c r="H724" s="142"/>
      <c r="I724" s="230"/>
      <c r="J724" s="129"/>
      <c r="K724" s="278"/>
      <c r="M724" s="285"/>
    </row>
    <row r="725" spans="1:13" x14ac:dyDescent="0.25">
      <c r="A725" s="231" t="s">
        <v>1272</v>
      </c>
      <c r="B725" s="198" t="s">
        <v>1273</v>
      </c>
      <c r="C725" s="197"/>
      <c r="D725" s="143"/>
      <c r="E725" s="141"/>
      <c r="F725" s="142"/>
      <c r="G725" s="142"/>
      <c r="H725" s="142"/>
      <c r="I725" s="230"/>
      <c r="J725" s="129"/>
      <c r="K725" s="278"/>
      <c r="M725" s="285"/>
    </row>
    <row r="726" spans="1:13" x14ac:dyDescent="0.25">
      <c r="A726" s="231"/>
      <c r="B726" s="138" t="s">
        <v>1274</v>
      </c>
      <c r="C726" s="139"/>
      <c r="D726" s="143"/>
      <c r="E726" s="141"/>
      <c r="F726" s="142"/>
      <c r="G726" s="142"/>
      <c r="H726" s="142"/>
      <c r="I726" s="230"/>
      <c r="J726" s="129"/>
      <c r="K726" s="278"/>
      <c r="M726" s="285"/>
    </row>
    <row r="727" spans="1:13" x14ac:dyDescent="0.25">
      <c r="A727" s="231"/>
      <c r="B727" s="138" t="s">
        <v>1275</v>
      </c>
      <c r="C727" s="139"/>
      <c r="D727" s="143" t="s">
        <v>1825</v>
      </c>
      <c r="E727" s="141">
        <v>45</v>
      </c>
      <c r="F727" s="142">
        <v>40853</v>
      </c>
      <c r="G727" s="142">
        <f t="shared" ref="G727:G730" si="50">+F727*E727</f>
        <v>1838385</v>
      </c>
      <c r="H727" s="142"/>
      <c r="I727" s="230"/>
      <c r="J727" s="129"/>
      <c r="K727" s="278"/>
      <c r="M727" s="285"/>
    </row>
    <row r="728" spans="1:13" x14ac:dyDescent="0.25">
      <c r="A728" s="244" t="s">
        <v>1276</v>
      </c>
      <c r="B728" s="198" t="s">
        <v>1277</v>
      </c>
      <c r="C728" s="197"/>
      <c r="D728" s="143"/>
      <c r="E728" s="141"/>
      <c r="F728" s="142"/>
      <c r="G728" s="142"/>
      <c r="H728" s="142"/>
      <c r="I728" s="230"/>
      <c r="J728" s="129"/>
      <c r="K728" s="278"/>
      <c r="M728" s="285"/>
    </row>
    <row r="729" spans="1:13" x14ac:dyDescent="0.25">
      <c r="A729" s="231" t="s">
        <v>1278</v>
      </c>
      <c r="B729" s="138" t="s">
        <v>1279</v>
      </c>
      <c r="C729" s="139"/>
      <c r="D729" s="143" t="s">
        <v>1824</v>
      </c>
      <c r="E729" s="141">
        <v>1</v>
      </c>
      <c r="F729" s="142">
        <v>736263</v>
      </c>
      <c r="G729" s="142">
        <f t="shared" si="50"/>
        <v>736263</v>
      </c>
      <c r="H729" s="142"/>
      <c r="I729" s="230"/>
      <c r="J729" s="129"/>
      <c r="K729" s="278"/>
      <c r="M729" s="285"/>
    </row>
    <row r="730" spans="1:13" x14ac:dyDescent="0.25">
      <c r="A730" s="231" t="s">
        <v>1280</v>
      </c>
      <c r="B730" s="138" t="s">
        <v>1281</v>
      </c>
      <c r="C730" s="139"/>
      <c r="D730" s="143" t="s">
        <v>1824</v>
      </c>
      <c r="E730" s="141">
        <v>1</v>
      </c>
      <c r="F730" s="142">
        <v>543648</v>
      </c>
      <c r="G730" s="142">
        <f t="shared" si="50"/>
        <v>543648</v>
      </c>
      <c r="H730" s="142"/>
      <c r="I730" s="230"/>
      <c r="J730" s="129"/>
      <c r="K730" s="278"/>
      <c r="M730" s="285"/>
    </row>
    <row r="731" spans="1:13" x14ac:dyDescent="0.25">
      <c r="A731" s="244" t="s">
        <v>1282</v>
      </c>
      <c r="B731" s="198" t="s">
        <v>1241</v>
      </c>
      <c r="C731" s="197"/>
      <c r="D731" s="143"/>
      <c r="E731" s="141"/>
      <c r="F731" s="142"/>
      <c r="G731" s="142"/>
      <c r="H731" s="142"/>
      <c r="I731" s="230"/>
      <c r="J731" s="129"/>
      <c r="K731" s="278"/>
      <c r="M731" s="285"/>
    </row>
    <row r="732" spans="1:13" ht="48" x14ac:dyDescent="0.25">
      <c r="A732" s="231"/>
      <c r="B732" s="138" t="s">
        <v>1283</v>
      </c>
      <c r="C732" s="139"/>
      <c r="D732" s="143"/>
      <c r="E732" s="141"/>
      <c r="F732" s="142"/>
      <c r="G732" s="142"/>
      <c r="H732" s="142"/>
      <c r="I732" s="230"/>
      <c r="J732" s="129"/>
      <c r="K732" s="278"/>
      <c r="M732" s="285"/>
    </row>
    <row r="733" spans="1:13" ht="60" x14ac:dyDescent="0.25">
      <c r="A733" s="231"/>
      <c r="B733" s="138" t="s">
        <v>1243</v>
      </c>
      <c r="C733" s="139"/>
      <c r="D733" s="143"/>
      <c r="E733" s="141"/>
      <c r="F733" s="142"/>
      <c r="G733" s="142"/>
      <c r="H733" s="142"/>
      <c r="I733" s="230"/>
      <c r="J733" s="129"/>
      <c r="K733" s="278"/>
      <c r="M733" s="285"/>
    </row>
    <row r="734" spans="1:13" ht="96" x14ac:dyDescent="0.25">
      <c r="A734" s="231" t="s">
        <v>1284</v>
      </c>
      <c r="B734" s="138" t="s">
        <v>1285</v>
      </c>
      <c r="C734" s="139"/>
      <c r="D734" s="143" t="s">
        <v>1824</v>
      </c>
      <c r="E734" s="141">
        <v>1</v>
      </c>
      <c r="F734" s="142">
        <v>1005640</v>
      </c>
      <c r="G734" s="142">
        <f t="shared" ref="G734:G739" si="51">+F734*E734</f>
        <v>1005640</v>
      </c>
      <c r="H734" s="142"/>
      <c r="I734" s="230"/>
      <c r="J734" s="129"/>
      <c r="K734" s="278"/>
      <c r="M734" s="285"/>
    </row>
    <row r="735" spans="1:13" x14ac:dyDescent="0.25">
      <c r="A735" s="246" t="s">
        <v>1286</v>
      </c>
      <c r="B735" s="198" t="s">
        <v>1287</v>
      </c>
      <c r="C735" s="197"/>
      <c r="D735" s="143"/>
      <c r="E735" s="141"/>
      <c r="F735" s="142"/>
      <c r="G735" s="142"/>
      <c r="H735" s="142"/>
      <c r="I735" s="230"/>
      <c r="J735" s="129"/>
      <c r="K735" s="278"/>
      <c r="M735" s="285"/>
    </row>
    <row r="736" spans="1:13" ht="24" x14ac:dyDescent="0.25">
      <c r="A736" s="231"/>
      <c r="B736" s="138" t="s">
        <v>1288</v>
      </c>
      <c r="C736" s="139"/>
      <c r="D736" s="143"/>
      <c r="E736" s="141"/>
      <c r="F736" s="142"/>
      <c r="G736" s="142"/>
      <c r="H736" s="142"/>
      <c r="I736" s="230"/>
      <c r="J736" s="129"/>
      <c r="K736" s="278"/>
      <c r="M736" s="285"/>
    </row>
    <row r="737" spans="1:13" x14ac:dyDescent="0.25">
      <c r="A737" s="231" t="s">
        <v>1289</v>
      </c>
      <c r="B737" s="138" t="s">
        <v>1290</v>
      </c>
      <c r="C737" s="139"/>
      <c r="D737" s="143" t="s">
        <v>1825</v>
      </c>
      <c r="E737" s="141">
        <v>80</v>
      </c>
      <c r="F737" s="142">
        <v>119597</v>
      </c>
      <c r="G737" s="142">
        <f t="shared" si="51"/>
        <v>9567760</v>
      </c>
      <c r="H737" s="142"/>
      <c r="I737" s="230"/>
      <c r="J737" s="129"/>
      <c r="K737" s="278"/>
      <c r="M737" s="285"/>
    </row>
    <row r="738" spans="1:13" x14ac:dyDescent="0.25">
      <c r="A738" s="244" t="s">
        <v>1291</v>
      </c>
      <c r="B738" s="198" t="s">
        <v>882</v>
      </c>
      <c r="C738" s="197"/>
      <c r="D738" s="143"/>
      <c r="E738" s="141"/>
      <c r="F738" s="142"/>
      <c r="G738" s="142"/>
      <c r="H738" s="142"/>
      <c r="I738" s="230"/>
      <c r="J738" s="129"/>
      <c r="K738" s="278"/>
      <c r="M738" s="285"/>
    </row>
    <row r="739" spans="1:13" ht="24" x14ac:dyDescent="0.25">
      <c r="A739" s="231" t="s">
        <v>1292</v>
      </c>
      <c r="B739" s="138" t="s">
        <v>1293</v>
      </c>
      <c r="C739" s="139"/>
      <c r="D739" s="143" t="s">
        <v>1826</v>
      </c>
      <c r="E739" s="141">
        <v>2</v>
      </c>
      <c r="F739" s="142">
        <v>112578</v>
      </c>
      <c r="G739" s="142">
        <f t="shared" si="51"/>
        <v>225156</v>
      </c>
      <c r="H739" s="142"/>
      <c r="I739" s="230"/>
      <c r="J739" s="129"/>
      <c r="K739" s="278"/>
      <c r="M739" s="285"/>
    </row>
    <row r="740" spans="1:13" x14ac:dyDescent="0.25">
      <c r="A740" s="243" t="s">
        <v>1295</v>
      </c>
      <c r="B740" s="192" t="s">
        <v>1296</v>
      </c>
      <c r="C740" s="187"/>
      <c r="D740" s="152"/>
      <c r="E740" s="153"/>
      <c r="F740" s="154"/>
      <c r="G740" s="155">
        <f>SUM(G741:G794)</f>
        <v>46633160</v>
      </c>
      <c r="H740" s="154"/>
      <c r="I740" s="228"/>
      <c r="J740" s="129"/>
      <c r="K740" s="278"/>
      <c r="M740" s="287"/>
    </row>
    <row r="741" spans="1:13" x14ac:dyDescent="0.25">
      <c r="A741" s="247" t="s">
        <v>1297</v>
      </c>
      <c r="B741" s="198" t="s">
        <v>1298</v>
      </c>
      <c r="C741" s="197"/>
      <c r="D741" s="143"/>
      <c r="E741" s="141"/>
      <c r="F741" s="142"/>
      <c r="G741" s="142"/>
      <c r="H741" s="142"/>
      <c r="I741" s="230"/>
      <c r="J741" s="129"/>
      <c r="K741" s="278"/>
      <c r="M741" s="285"/>
    </row>
    <row r="742" spans="1:13" ht="24" x14ac:dyDescent="0.25">
      <c r="A742" s="247"/>
      <c r="B742" s="138" t="s">
        <v>1299</v>
      </c>
      <c r="C742" s="139"/>
      <c r="D742" s="143"/>
      <c r="E742" s="141"/>
      <c r="F742" s="142"/>
      <c r="G742" s="142"/>
      <c r="H742" s="142"/>
      <c r="I742" s="230"/>
      <c r="J742" s="129"/>
      <c r="K742" s="278"/>
      <c r="M742" s="285"/>
    </row>
    <row r="743" spans="1:13" x14ac:dyDescent="0.25">
      <c r="A743" s="247" t="s">
        <v>1300</v>
      </c>
      <c r="B743" s="138" t="s">
        <v>1301</v>
      </c>
      <c r="C743" s="139"/>
      <c r="D743" s="143"/>
      <c r="E743" s="141"/>
      <c r="F743" s="142"/>
      <c r="G743" s="142"/>
      <c r="H743" s="142"/>
      <c r="I743" s="230"/>
      <c r="J743" s="129"/>
      <c r="K743" s="278"/>
      <c r="M743" s="285"/>
    </row>
    <row r="744" spans="1:13" x14ac:dyDescent="0.25">
      <c r="A744" s="247"/>
      <c r="B744" s="138" t="s">
        <v>1302</v>
      </c>
      <c r="C744" s="139"/>
      <c r="D744" s="143"/>
      <c r="E744" s="141"/>
      <c r="F744" s="142"/>
      <c r="G744" s="142"/>
      <c r="H744" s="142"/>
      <c r="I744" s="230"/>
      <c r="J744" s="129"/>
      <c r="K744" s="278"/>
      <c r="M744" s="285"/>
    </row>
    <row r="745" spans="1:13" x14ac:dyDescent="0.25">
      <c r="A745" s="247"/>
      <c r="B745" s="138" t="s">
        <v>1303</v>
      </c>
      <c r="C745" s="139"/>
      <c r="D745" s="143"/>
      <c r="E745" s="141"/>
      <c r="F745" s="142"/>
      <c r="G745" s="142"/>
      <c r="H745" s="142"/>
      <c r="I745" s="230"/>
      <c r="J745" s="129"/>
      <c r="K745" s="278"/>
      <c r="M745" s="285"/>
    </row>
    <row r="746" spans="1:13" x14ac:dyDescent="0.25">
      <c r="A746" s="247"/>
      <c r="B746" s="138" t="s">
        <v>1304</v>
      </c>
      <c r="C746" s="139"/>
      <c r="D746" s="143"/>
      <c r="E746" s="141"/>
      <c r="F746" s="142"/>
      <c r="G746" s="142"/>
      <c r="H746" s="142"/>
      <c r="I746" s="230"/>
      <c r="J746" s="129"/>
      <c r="K746" s="278"/>
      <c r="M746" s="285"/>
    </row>
    <row r="747" spans="1:13" x14ac:dyDescent="0.25">
      <c r="A747" s="247"/>
      <c r="B747" s="138" t="s">
        <v>1305</v>
      </c>
      <c r="C747" s="139"/>
      <c r="D747" s="143"/>
      <c r="E747" s="141"/>
      <c r="F747" s="142"/>
      <c r="G747" s="142"/>
      <c r="H747" s="142"/>
      <c r="I747" s="230"/>
      <c r="J747" s="129"/>
      <c r="K747" s="278"/>
      <c r="M747" s="285"/>
    </row>
    <row r="748" spans="1:13" x14ac:dyDescent="0.25">
      <c r="A748" s="247"/>
      <c r="B748" s="138" t="s">
        <v>1306</v>
      </c>
      <c r="C748" s="139"/>
      <c r="D748" s="143"/>
      <c r="E748" s="141"/>
      <c r="F748" s="142"/>
      <c r="G748" s="142"/>
      <c r="H748" s="142"/>
      <c r="I748" s="230"/>
      <c r="J748" s="129"/>
      <c r="K748" s="278"/>
      <c r="M748" s="285"/>
    </row>
    <row r="749" spans="1:13" x14ac:dyDescent="0.25">
      <c r="A749" s="247"/>
      <c r="B749" s="138" t="s">
        <v>1307</v>
      </c>
      <c r="C749" s="139"/>
      <c r="D749" s="143"/>
      <c r="E749" s="141"/>
      <c r="F749" s="142"/>
      <c r="G749" s="142"/>
      <c r="H749" s="142"/>
      <c r="I749" s="230"/>
      <c r="J749" s="129"/>
      <c r="K749" s="278"/>
      <c r="M749" s="285"/>
    </row>
    <row r="750" spans="1:13" x14ac:dyDescent="0.25">
      <c r="A750" s="247"/>
      <c r="B750" s="138" t="s">
        <v>1308</v>
      </c>
      <c r="C750" s="139"/>
      <c r="D750" s="143"/>
      <c r="E750" s="141"/>
      <c r="F750" s="142"/>
      <c r="G750" s="142"/>
      <c r="H750" s="142"/>
      <c r="I750" s="230"/>
      <c r="J750" s="129"/>
      <c r="K750" s="278"/>
      <c r="M750" s="285"/>
    </row>
    <row r="751" spans="1:13" x14ac:dyDescent="0.25">
      <c r="A751" s="247"/>
      <c r="B751" s="138" t="s">
        <v>1309</v>
      </c>
      <c r="C751" s="139"/>
      <c r="D751" s="143"/>
      <c r="E751" s="141"/>
      <c r="F751" s="142"/>
      <c r="G751" s="142"/>
      <c r="H751" s="142"/>
      <c r="I751" s="230"/>
      <c r="J751" s="129"/>
      <c r="K751" s="278"/>
      <c r="M751" s="285"/>
    </row>
    <row r="752" spans="1:13" x14ac:dyDescent="0.25">
      <c r="A752" s="247"/>
      <c r="B752" s="138" t="s">
        <v>1310</v>
      </c>
      <c r="C752" s="139"/>
      <c r="D752" s="143" t="s">
        <v>1824</v>
      </c>
      <c r="E752" s="141">
        <v>1</v>
      </c>
      <c r="F752" s="142">
        <v>22759000</v>
      </c>
      <c r="G752" s="142">
        <f t="shared" ref="G752:G756" si="52">+F752*E752</f>
        <v>22759000</v>
      </c>
      <c r="H752" s="142"/>
      <c r="I752" s="230"/>
      <c r="J752" s="129"/>
      <c r="K752" s="278"/>
      <c r="M752" s="285"/>
    </row>
    <row r="753" spans="1:13" ht="48" x14ac:dyDescent="0.25">
      <c r="A753" s="247" t="s">
        <v>1311</v>
      </c>
      <c r="B753" s="138" t="s">
        <v>1312</v>
      </c>
      <c r="C753" s="139"/>
      <c r="D753" s="143" t="s">
        <v>1824</v>
      </c>
      <c r="E753" s="141">
        <v>3</v>
      </c>
      <c r="F753" s="142">
        <v>137500</v>
      </c>
      <c r="G753" s="142">
        <f t="shared" si="52"/>
        <v>412500</v>
      </c>
      <c r="H753" s="142"/>
      <c r="I753" s="230"/>
      <c r="J753" s="129"/>
      <c r="K753" s="278"/>
      <c r="M753" s="285"/>
    </row>
    <row r="754" spans="1:13" x14ac:dyDescent="0.25">
      <c r="A754" s="247" t="s">
        <v>1313</v>
      </c>
      <c r="B754" s="198" t="s">
        <v>1314</v>
      </c>
      <c r="C754" s="197"/>
      <c r="D754" s="143"/>
      <c r="E754" s="141"/>
      <c r="F754" s="142"/>
      <c r="G754" s="142"/>
      <c r="H754" s="142"/>
      <c r="I754" s="230"/>
      <c r="J754" s="129"/>
      <c r="K754" s="278"/>
      <c r="M754" s="285"/>
    </row>
    <row r="755" spans="1:13" x14ac:dyDescent="0.25">
      <c r="A755" s="247" t="s">
        <v>1316</v>
      </c>
      <c r="B755" s="138" t="s">
        <v>1317</v>
      </c>
      <c r="C755" s="139"/>
      <c r="D755" s="143" t="s">
        <v>1824</v>
      </c>
      <c r="E755" s="141">
        <v>1</v>
      </c>
      <c r="F755" s="142">
        <v>93500</v>
      </c>
      <c r="G755" s="142">
        <f t="shared" si="52"/>
        <v>93500</v>
      </c>
      <c r="H755" s="142"/>
      <c r="I755" s="230"/>
      <c r="J755" s="129"/>
      <c r="K755" s="278"/>
      <c r="M755" s="285"/>
    </row>
    <row r="756" spans="1:13" x14ac:dyDescent="0.25">
      <c r="A756" s="247" t="s">
        <v>1318</v>
      </c>
      <c r="B756" s="138" t="s">
        <v>1319</v>
      </c>
      <c r="C756" s="139"/>
      <c r="D756" s="143" t="s">
        <v>1824</v>
      </c>
      <c r="E756" s="141">
        <v>2</v>
      </c>
      <c r="F756" s="142">
        <v>151800</v>
      </c>
      <c r="G756" s="142">
        <f t="shared" si="52"/>
        <v>303600</v>
      </c>
      <c r="H756" s="142"/>
      <c r="I756" s="230"/>
      <c r="J756" s="129"/>
      <c r="K756" s="278"/>
      <c r="M756" s="285"/>
    </row>
    <row r="757" spans="1:13" x14ac:dyDescent="0.25">
      <c r="A757" s="248" t="s">
        <v>1320</v>
      </c>
      <c r="B757" s="198" t="s">
        <v>1321</v>
      </c>
      <c r="C757" s="197"/>
      <c r="D757" s="143"/>
      <c r="E757" s="141"/>
      <c r="F757" s="142"/>
      <c r="G757" s="142"/>
      <c r="H757" s="142"/>
      <c r="I757" s="230"/>
      <c r="J757" s="129"/>
      <c r="K757" s="278"/>
      <c r="M757" s="285"/>
    </row>
    <row r="758" spans="1:13" ht="84" x14ac:dyDescent="0.25">
      <c r="A758" s="247"/>
      <c r="B758" s="138" t="s">
        <v>1322</v>
      </c>
      <c r="C758" s="139"/>
      <c r="D758" s="143"/>
      <c r="E758" s="141"/>
      <c r="F758" s="143"/>
      <c r="G758" s="142"/>
      <c r="H758" s="143"/>
      <c r="I758" s="230"/>
      <c r="J758" s="129"/>
      <c r="K758" s="278"/>
      <c r="M758" s="285"/>
    </row>
    <row r="759" spans="1:13" ht="24" x14ac:dyDescent="0.25">
      <c r="A759" s="247"/>
      <c r="B759" s="138" t="s">
        <v>1323</v>
      </c>
      <c r="C759" s="139"/>
      <c r="D759" s="143"/>
      <c r="E759" s="141"/>
      <c r="F759" s="142"/>
      <c r="G759" s="142"/>
      <c r="H759" s="142"/>
      <c r="I759" s="230"/>
      <c r="J759" s="129"/>
      <c r="K759" s="278"/>
      <c r="M759" s="285"/>
    </row>
    <row r="760" spans="1:13" x14ac:dyDescent="0.25">
      <c r="A760" s="247"/>
      <c r="B760" s="138" t="s">
        <v>1324</v>
      </c>
      <c r="C760" s="139"/>
      <c r="D760" s="143"/>
      <c r="E760" s="141"/>
      <c r="F760" s="142"/>
      <c r="G760" s="142"/>
      <c r="H760" s="142"/>
      <c r="I760" s="230"/>
      <c r="J760" s="129"/>
      <c r="K760" s="278"/>
      <c r="M760" s="285"/>
    </row>
    <row r="761" spans="1:13" ht="24" x14ac:dyDescent="0.25">
      <c r="A761" s="247"/>
      <c r="B761" s="138" t="s">
        <v>1325</v>
      </c>
      <c r="C761" s="139"/>
      <c r="D761" s="143"/>
      <c r="E761" s="141"/>
      <c r="F761" s="142"/>
      <c r="G761" s="142"/>
      <c r="H761" s="142"/>
      <c r="I761" s="230"/>
      <c r="J761" s="129"/>
      <c r="K761" s="278"/>
      <c r="M761" s="285"/>
    </row>
    <row r="762" spans="1:13" ht="36" x14ac:dyDescent="0.25">
      <c r="A762" s="247"/>
      <c r="B762" s="138" t="s">
        <v>1326</v>
      </c>
      <c r="C762" s="139"/>
      <c r="D762" s="143"/>
      <c r="E762" s="141"/>
      <c r="F762" s="142"/>
      <c r="G762" s="142"/>
      <c r="H762" s="142"/>
      <c r="I762" s="230"/>
      <c r="J762" s="129"/>
      <c r="K762" s="278"/>
      <c r="M762" s="285"/>
    </row>
    <row r="763" spans="1:13" ht="24" x14ac:dyDescent="0.25">
      <c r="A763" s="247"/>
      <c r="B763" s="138" t="s">
        <v>1327</v>
      </c>
      <c r="C763" s="139"/>
      <c r="D763" s="143"/>
      <c r="E763" s="141"/>
      <c r="F763" s="142"/>
      <c r="G763" s="142"/>
      <c r="H763" s="142"/>
      <c r="I763" s="230"/>
      <c r="J763" s="129"/>
      <c r="K763" s="278"/>
      <c r="M763" s="285"/>
    </row>
    <row r="764" spans="1:13" x14ac:dyDescent="0.25">
      <c r="A764" s="247"/>
      <c r="B764" s="138" t="s">
        <v>1328</v>
      </c>
      <c r="C764" s="139"/>
      <c r="D764" s="143"/>
      <c r="E764" s="141"/>
      <c r="F764" s="142"/>
      <c r="G764" s="142"/>
      <c r="H764" s="142"/>
      <c r="I764" s="230"/>
      <c r="J764" s="129"/>
      <c r="K764" s="278"/>
      <c r="M764" s="285"/>
    </row>
    <row r="765" spans="1:13" ht="36" x14ac:dyDescent="0.25">
      <c r="A765" s="247"/>
      <c r="B765" s="138" t="s">
        <v>1329</v>
      </c>
      <c r="C765" s="139"/>
      <c r="D765" s="143"/>
      <c r="E765" s="141"/>
      <c r="F765" s="142"/>
      <c r="G765" s="142"/>
      <c r="H765" s="142"/>
      <c r="I765" s="230"/>
      <c r="J765" s="129"/>
      <c r="K765" s="278"/>
      <c r="M765" s="285"/>
    </row>
    <row r="766" spans="1:13" ht="24" x14ac:dyDescent="0.25">
      <c r="A766" s="247"/>
      <c r="B766" s="138" t="s">
        <v>1330</v>
      </c>
      <c r="C766" s="139"/>
      <c r="D766" s="143"/>
      <c r="E766" s="141"/>
      <c r="F766" s="142"/>
      <c r="G766" s="142"/>
      <c r="H766" s="142"/>
      <c r="I766" s="230"/>
      <c r="J766" s="129"/>
      <c r="K766" s="278"/>
      <c r="M766" s="285"/>
    </row>
    <row r="767" spans="1:13" ht="48" x14ac:dyDescent="0.25">
      <c r="A767" s="247"/>
      <c r="B767" s="138" t="s">
        <v>1331</v>
      </c>
      <c r="C767" s="139"/>
      <c r="D767" s="143"/>
      <c r="E767" s="141"/>
      <c r="F767" s="142"/>
      <c r="G767" s="142"/>
      <c r="H767" s="142"/>
      <c r="I767" s="230"/>
      <c r="J767" s="129"/>
      <c r="K767" s="278"/>
      <c r="M767" s="285"/>
    </row>
    <row r="768" spans="1:13" ht="36" x14ac:dyDescent="0.25">
      <c r="A768" s="247"/>
      <c r="B768" s="138" t="s">
        <v>1332</v>
      </c>
      <c r="C768" s="139"/>
      <c r="D768" s="143"/>
      <c r="E768" s="141"/>
      <c r="F768" s="142"/>
      <c r="G768" s="142"/>
      <c r="H768" s="142"/>
      <c r="I768" s="230"/>
      <c r="J768" s="129"/>
      <c r="K768" s="278"/>
      <c r="M768" s="285"/>
    </row>
    <row r="769" spans="1:13" x14ac:dyDescent="0.25">
      <c r="A769" s="247"/>
      <c r="B769" s="138" t="s">
        <v>1333</v>
      </c>
      <c r="C769" s="139"/>
      <c r="D769" s="143"/>
      <c r="E769" s="141"/>
      <c r="F769" s="142"/>
      <c r="G769" s="142"/>
      <c r="H769" s="142"/>
      <c r="I769" s="230"/>
      <c r="J769" s="129"/>
      <c r="K769" s="278"/>
      <c r="M769" s="285"/>
    </row>
    <row r="770" spans="1:13" ht="24" x14ac:dyDescent="0.25">
      <c r="A770" s="247"/>
      <c r="B770" s="138" t="s">
        <v>1334</v>
      </c>
      <c r="C770" s="139"/>
      <c r="D770" s="143"/>
      <c r="E770" s="141"/>
      <c r="F770" s="142"/>
      <c r="G770" s="142"/>
      <c r="H770" s="142"/>
      <c r="I770" s="230"/>
      <c r="J770" s="129"/>
      <c r="K770" s="278"/>
      <c r="M770" s="285"/>
    </row>
    <row r="771" spans="1:13" ht="36" x14ac:dyDescent="0.25">
      <c r="A771" s="247"/>
      <c r="B771" s="138" t="s">
        <v>1335</v>
      </c>
      <c r="C771" s="139"/>
      <c r="D771" s="143"/>
      <c r="E771" s="141"/>
      <c r="F771" s="142"/>
      <c r="G771" s="142"/>
      <c r="H771" s="142"/>
      <c r="I771" s="230"/>
      <c r="J771" s="129"/>
      <c r="K771" s="278"/>
      <c r="M771" s="285"/>
    </row>
    <row r="772" spans="1:13" x14ac:dyDescent="0.25">
      <c r="A772" s="247"/>
      <c r="B772" s="138"/>
      <c r="C772" s="139"/>
      <c r="D772" s="143"/>
      <c r="E772" s="141"/>
      <c r="F772" s="142"/>
      <c r="G772" s="142"/>
      <c r="H772" s="142"/>
      <c r="I772" s="230"/>
      <c r="J772" s="129"/>
      <c r="K772" s="278"/>
      <c r="M772" s="285"/>
    </row>
    <row r="773" spans="1:13" x14ac:dyDescent="0.25">
      <c r="A773" s="247"/>
      <c r="B773" s="138"/>
      <c r="C773" s="139"/>
      <c r="D773" s="143"/>
      <c r="E773" s="141"/>
      <c r="F773" s="142"/>
      <c r="G773" s="142"/>
      <c r="H773" s="142"/>
      <c r="I773" s="230"/>
      <c r="J773" s="129"/>
      <c r="K773" s="278"/>
      <c r="M773" s="285"/>
    </row>
    <row r="774" spans="1:13" x14ac:dyDescent="0.25">
      <c r="A774" s="247"/>
      <c r="B774" s="138"/>
      <c r="C774" s="139"/>
      <c r="D774" s="143"/>
      <c r="E774" s="141"/>
      <c r="F774" s="142"/>
      <c r="G774" s="142"/>
      <c r="H774" s="142"/>
      <c r="I774" s="230"/>
      <c r="J774" s="129"/>
      <c r="K774" s="278"/>
      <c r="M774" s="285"/>
    </row>
    <row r="775" spans="1:13" x14ac:dyDescent="0.25">
      <c r="A775" s="247"/>
      <c r="B775" s="138"/>
      <c r="C775" s="139"/>
      <c r="D775" s="143"/>
      <c r="E775" s="141"/>
      <c r="F775" s="142"/>
      <c r="G775" s="142"/>
      <c r="H775" s="142"/>
      <c r="I775" s="230"/>
      <c r="J775" s="129"/>
      <c r="K775" s="278"/>
      <c r="M775" s="285"/>
    </row>
    <row r="776" spans="1:13" x14ac:dyDescent="0.25">
      <c r="A776" s="247"/>
      <c r="B776" s="138"/>
      <c r="C776" s="139"/>
      <c r="D776" s="143"/>
      <c r="E776" s="141"/>
      <c r="F776" s="142"/>
      <c r="G776" s="142"/>
      <c r="H776" s="142"/>
      <c r="I776" s="230"/>
      <c r="J776" s="129"/>
      <c r="K776" s="278"/>
      <c r="M776" s="285"/>
    </row>
    <row r="777" spans="1:13" x14ac:dyDescent="0.25">
      <c r="A777" s="247"/>
      <c r="B777" s="138" t="s">
        <v>1336</v>
      </c>
      <c r="C777" s="139"/>
      <c r="D777" s="143"/>
      <c r="E777" s="141"/>
      <c r="F777" s="142"/>
      <c r="G777" s="142"/>
      <c r="H777" s="142"/>
      <c r="I777" s="230"/>
      <c r="J777" s="129"/>
      <c r="K777" s="278"/>
      <c r="M777" s="285"/>
    </row>
    <row r="778" spans="1:13" x14ac:dyDescent="0.25">
      <c r="A778" s="247"/>
      <c r="B778" s="138" t="s">
        <v>1337</v>
      </c>
      <c r="C778" s="139"/>
      <c r="D778" s="143"/>
      <c r="E778" s="141"/>
      <c r="F778" s="142"/>
      <c r="G778" s="142"/>
      <c r="H778" s="142"/>
      <c r="I778" s="230"/>
      <c r="J778" s="129"/>
      <c r="K778" s="278"/>
      <c r="M778" s="285"/>
    </row>
    <row r="779" spans="1:13" x14ac:dyDescent="0.25">
      <c r="A779" s="247"/>
      <c r="B779" s="138" t="s">
        <v>1338</v>
      </c>
      <c r="C779" s="139"/>
      <c r="D779" s="143"/>
      <c r="E779" s="141"/>
      <c r="F779" s="142"/>
      <c r="G779" s="142"/>
      <c r="H779" s="142"/>
      <c r="I779" s="230"/>
      <c r="J779" s="129"/>
      <c r="K779" s="278"/>
      <c r="M779" s="285"/>
    </row>
    <row r="780" spans="1:13" x14ac:dyDescent="0.25">
      <c r="A780" s="247"/>
      <c r="B780" s="138" t="s">
        <v>1339</v>
      </c>
      <c r="C780" s="139"/>
      <c r="D780" s="143"/>
      <c r="E780" s="141"/>
      <c r="F780" s="142"/>
      <c r="G780" s="142"/>
      <c r="H780" s="142"/>
      <c r="I780" s="230"/>
      <c r="J780" s="129"/>
      <c r="K780" s="278"/>
      <c r="M780" s="285"/>
    </row>
    <row r="781" spans="1:13" x14ac:dyDescent="0.25">
      <c r="A781" s="247"/>
      <c r="B781" s="138" t="s">
        <v>1340</v>
      </c>
      <c r="C781" s="139"/>
      <c r="D781" s="143"/>
      <c r="E781" s="141"/>
      <c r="F781" s="142"/>
      <c r="G781" s="142"/>
      <c r="H781" s="142"/>
      <c r="I781" s="230"/>
      <c r="J781" s="129"/>
      <c r="K781" s="278"/>
      <c r="M781" s="285"/>
    </row>
    <row r="782" spans="1:13" x14ac:dyDescent="0.25">
      <c r="A782" s="247"/>
      <c r="B782" s="138" t="s">
        <v>1341</v>
      </c>
      <c r="C782" s="139"/>
      <c r="D782" s="143"/>
      <c r="E782" s="141"/>
      <c r="F782" s="142"/>
      <c r="G782" s="142"/>
      <c r="H782" s="142"/>
      <c r="I782" s="230"/>
      <c r="J782" s="129"/>
      <c r="K782" s="278"/>
      <c r="M782" s="285"/>
    </row>
    <row r="783" spans="1:13" x14ac:dyDescent="0.25">
      <c r="A783" s="247"/>
      <c r="B783" s="138" t="s">
        <v>1342</v>
      </c>
      <c r="C783" s="139"/>
      <c r="D783" s="143"/>
      <c r="E783" s="141"/>
      <c r="F783" s="142"/>
      <c r="G783" s="142"/>
      <c r="H783" s="142"/>
      <c r="I783" s="230"/>
      <c r="J783" s="129"/>
      <c r="K783" s="278"/>
      <c r="M783" s="285"/>
    </row>
    <row r="784" spans="1:13" x14ac:dyDescent="0.25">
      <c r="A784" s="247"/>
      <c r="B784" s="138" t="s">
        <v>1343</v>
      </c>
      <c r="C784" s="139"/>
      <c r="D784" s="143"/>
      <c r="E784" s="141"/>
      <c r="F784" s="142"/>
      <c r="G784" s="142"/>
      <c r="H784" s="142"/>
      <c r="I784" s="230"/>
      <c r="J784" s="129"/>
      <c r="K784" s="278"/>
      <c r="M784" s="285"/>
    </row>
    <row r="785" spans="1:13" ht="24" x14ac:dyDescent="0.25">
      <c r="A785" s="247"/>
      <c r="B785" s="138" t="s">
        <v>1344</v>
      </c>
      <c r="C785" s="139"/>
      <c r="D785" s="143"/>
      <c r="E785" s="141"/>
      <c r="F785" s="142"/>
      <c r="G785" s="142"/>
      <c r="H785" s="142"/>
      <c r="I785" s="230"/>
      <c r="J785" s="129"/>
      <c r="K785" s="278"/>
      <c r="M785" s="285"/>
    </row>
    <row r="786" spans="1:13" ht="24" x14ac:dyDescent="0.25">
      <c r="A786" s="247"/>
      <c r="B786" s="138" t="s">
        <v>1345</v>
      </c>
      <c r="C786" s="139"/>
      <c r="D786" s="143" t="s">
        <v>1346</v>
      </c>
      <c r="E786" s="200">
        <v>1</v>
      </c>
      <c r="F786" s="201">
        <v>9020000</v>
      </c>
      <c r="G786" s="142">
        <f t="shared" ref="G786:G789" si="53">+F786*E786</f>
        <v>9020000</v>
      </c>
      <c r="H786" s="201"/>
      <c r="I786" s="230"/>
      <c r="J786" s="129"/>
      <c r="K786" s="278"/>
      <c r="M786" s="285"/>
    </row>
    <row r="787" spans="1:13" ht="36" x14ac:dyDescent="0.25">
      <c r="A787" s="247"/>
      <c r="B787" s="194" t="s">
        <v>1347</v>
      </c>
      <c r="C787" s="199"/>
      <c r="D787" s="143"/>
      <c r="E787" s="200"/>
      <c r="F787" s="202"/>
      <c r="G787" s="142"/>
      <c r="H787" s="202"/>
      <c r="I787" s="230"/>
      <c r="J787" s="129"/>
      <c r="K787" s="278"/>
      <c r="M787" s="285"/>
    </row>
    <row r="788" spans="1:13" x14ac:dyDescent="0.25">
      <c r="A788" s="248" t="s">
        <v>1348</v>
      </c>
      <c r="B788" s="198" t="s">
        <v>1349</v>
      </c>
      <c r="C788" s="197"/>
      <c r="D788" s="143"/>
      <c r="E788" s="200"/>
      <c r="F788" s="202"/>
      <c r="G788" s="142"/>
      <c r="H788" s="202"/>
      <c r="I788" s="230"/>
      <c r="J788" s="129"/>
      <c r="K788" s="278"/>
      <c r="M788" s="285"/>
    </row>
    <row r="789" spans="1:13" x14ac:dyDescent="0.25">
      <c r="A789" s="247" t="s">
        <v>1350</v>
      </c>
      <c r="B789" s="138" t="s">
        <v>1351</v>
      </c>
      <c r="C789" s="139"/>
      <c r="D789" s="143" t="s">
        <v>1346</v>
      </c>
      <c r="E789" s="200">
        <v>40</v>
      </c>
      <c r="F789" s="201">
        <v>351114</v>
      </c>
      <c r="G789" s="142">
        <f t="shared" si="53"/>
        <v>14044560</v>
      </c>
      <c r="H789" s="201"/>
      <c r="I789" s="230"/>
      <c r="J789" s="129"/>
      <c r="K789" s="278"/>
      <c r="M789" s="285"/>
    </row>
    <row r="790" spans="1:13" x14ac:dyDescent="0.25">
      <c r="A790" s="247"/>
      <c r="B790" s="138"/>
      <c r="C790" s="139"/>
      <c r="D790" s="143"/>
      <c r="E790" s="141"/>
      <c r="F790" s="142"/>
      <c r="G790" s="142"/>
      <c r="H790" s="142"/>
      <c r="I790" s="230"/>
      <c r="J790" s="129"/>
      <c r="K790" s="278"/>
      <c r="M790" s="285"/>
    </row>
    <row r="791" spans="1:13" x14ac:dyDescent="0.25">
      <c r="A791" s="247"/>
      <c r="B791" s="138"/>
      <c r="C791" s="139"/>
      <c r="D791" s="143"/>
      <c r="E791" s="141"/>
      <c r="F791" s="142"/>
      <c r="G791" s="142"/>
      <c r="H791" s="142"/>
      <c r="I791" s="230"/>
      <c r="J791" s="129"/>
      <c r="K791" s="278"/>
      <c r="M791" s="285"/>
    </row>
    <row r="792" spans="1:13" x14ac:dyDescent="0.25">
      <c r="A792" s="247"/>
      <c r="B792" s="138"/>
      <c r="C792" s="139"/>
      <c r="D792" s="143"/>
      <c r="E792" s="141"/>
      <c r="F792" s="142"/>
      <c r="G792" s="142"/>
      <c r="H792" s="142"/>
      <c r="I792" s="230"/>
      <c r="J792" s="129"/>
      <c r="K792" s="278"/>
      <c r="M792" s="285"/>
    </row>
    <row r="793" spans="1:13" x14ac:dyDescent="0.25">
      <c r="A793" s="247"/>
      <c r="B793" s="138"/>
      <c r="C793" s="139"/>
      <c r="D793" s="143"/>
      <c r="E793" s="141"/>
      <c r="F793" s="142"/>
      <c r="G793" s="142"/>
      <c r="H793" s="142"/>
      <c r="I793" s="230"/>
      <c r="J793" s="129"/>
      <c r="K793" s="278"/>
      <c r="M793" s="285"/>
    </row>
    <row r="794" spans="1:13" x14ac:dyDescent="0.25">
      <c r="A794" s="247"/>
      <c r="B794" s="138"/>
      <c r="C794" s="139"/>
      <c r="D794" s="143"/>
      <c r="E794" s="141"/>
      <c r="F794" s="142"/>
      <c r="G794" s="142"/>
      <c r="H794" s="142"/>
      <c r="I794" s="230"/>
      <c r="J794" s="129"/>
      <c r="K794" s="278"/>
      <c r="M794" s="285"/>
    </row>
    <row r="795" spans="1:13" x14ac:dyDescent="0.25">
      <c r="A795" s="243" t="s">
        <v>1352</v>
      </c>
      <c r="B795" s="192" t="s">
        <v>1353</v>
      </c>
      <c r="C795" s="187"/>
      <c r="D795" s="152"/>
      <c r="E795" s="153"/>
      <c r="F795" s="154"/>
      <c r="G795" s="155">
        <f>SUM(G796)</f>
        <v>126000000</v>
      </c>
      <c r="H795" s="154"/>
      <c r="I795" s="228"/>
      <c r="J795" s="129"/>
      <c r="K795" s="278"/>
      <c r="M795" s="287"/>
    </row>
    <row r="796" spans="1:13" ht="96" x14ac:dyDescent="0.25">
      <c r="A796" s="231" t="s">
        <v>1354</v>
      </c>
      <c r="B796" s="138" t="s">
        <v>1355</v>
      </c>
      <c r="C796" s="139"/>
      <c r="D796" s="143"/>
      <c r="E796" s="141">
        <v>1</v>
      </c>
      <c r="F796" s="142">
        <v>126000000</v>
      </c>
      <c r="G796" s="142">
        <f>+F796*E796</f>
        <v>126000000</v>
      </c>
      <c r="H796" s="142"/>
      <c r="I796" s="230"/>
      <c r="J796" s="129"/>
      <c r="K796" s="278"/>
      <c r="M796" s="285"/>
    </row>
    <row r="797" spans="1:13" x14ac:dyDescent="0.25">
      <c r="A797" s="243" t="s">
        <v>1844</v>
      </c>
      <c r="B797" s="192" t="s">
        <v>1845</v>
      </c>
      <c r="C797" s="187"/>
      <c r="D797" s="152"/>
      <c r="E797" s="153"/>
      <c r="F797" s="154"/>
      <c r="G797" s="155">
        <f>SUM(G798)</f>
        <v>0</v>
      </c>
      <c r="H797" s="154"/>
      <c r="I797" s="228"/>
      <c r="J797" s="129"/>
      <c r="K797" s="278"/>
      <c r="M797" s="285"/>
    </row>
    <row r="798" spans="1:13" ht="24" x14ac:dyDescent="0.25">
      <c r="A798" s="231" t="s">
        <v>1846</v>
      </c>
      <c r="B798" s="138" t="s">
        <v>1848</v>
      </c>
      <c r="C798" s="139"/>
      <c r="D798" s="171" t="s">
        <v>1850</v>
      </c>
      <c r="E798" s="172">
        <v>1</v>
      </c>
      <c r="F798" s="173"/>
      <c r="G798" s="173"/>
      <c r="H798" s="173"/>
      <c r="I798" s="284"/>
      <c r="J798" s="129"/>
      <c r="K798" s="278"/>
      <c r="M798" s="285"/>
    </row>
    <row r="799" spans="1:13" ht="24" x14ac:dyDescent="0.25">
      <c r="A799" s="231" t="s">
        <v>1847</v>
      </c>
      <c r="B799" s="138" t="s">
        <v>1849</v>
      </c>
      <c r="C799" s="139"/>
      <c r="D799" s="171" t="s">
        <v>1850</v>
      </c>
      <c r="E799" s="172">
        <v>1</v>
      </c>
      <c r="F799" s="173"/>
      <c r="G799" s="173"/>
      <c r="H799" s="173"/>
      <c r="I799" s="284"/>
      <c r="J799" s="129"/>
      <c r="K799" s="278"/>
      <c r="M799" s="285"/>
    </row>
    <row r="800" spans="1:13" x14ac:dyDescent="0.25">
      <c r="A800" s="232" t="s">
        <v>1356</v>
      </c>
      <c r="B800" s="159" t="s">
        <v>1357</v>
      </c>
      <c r="C800" s="160"/>
      <c r="D800" s="161"/>
      <c r="E800" s="162"/>
      <c r="F800" s="163"/>
      <c r="G800" s="164">
        <f>SUM(G801)</f>
        <v>3300000</v>
      </c>
      <c r="H800" s="163"/>
      <c r="I800" s="233"/>
      <c r="J800" s="129"/>
      <c r="K800" s="278"/>
      <c r="M800" s="285"/>
    </row>
    <row r="801" spans="1:13" x14ac:dyDescent="0.25">
      <c r="A801" s="234" t="s">
        <v>1358</v>
      </c>
      <c r="B801" s="167" t="s">
        <v>1359</v>
      </c>
      <c r="C801" s="168"/>
      <c r="D801" s="143" t="s">
        <v>1346</v>
      </c>
      <c r="E801" s="141">
        <v>4</v>
      </c>
      <c r="F801" s="142">
        <v>825000</v>
      </c>
      <c r="G801" s="142">
        <f>+F801*E801</f>
        <v>3300000</v>
      </c>
      <c r="H801" s="142"/>
      <c r="I801" s="230"/>
      <c r="J801" s="129"/>
      <c r="K801" s="278"/>
      <c r="M801" s="285"/>
    </row>
    <row r="802" spans="1:13" x14ac:dyDescent="0.25">
      <c r="A802" s="232" t="s">
        <v>1360</v>
      </c>
      <c r="B802" s="159" t="s">
        <v>1361</v>
      </c>
      <c r="C802" s="160"/>
      <c r="D802" s="165"/>
      <c r="E802" s="166"/>
      <c r="F802" s="164"/>
      <c r="G802" s="164">
        <f>SUM(G803:G815)</f>
        <v>111360242.5</v>
      </c>
      <c r="H802" s="164"/>
      <c r="I802" s="233"/>
      <c r="J802" s="129"/>
      <c r="K802" s="278"/>
      <c r="M802" s="285"/>
    </row>
    <row r="803" spans="1:13" ht="24" x14ac:dyDescent="0.25">
      <c r="A803" s="234" t="s">
        <v>1362</v>
      </c>
      <c r="B803" s="167" t="s">
        <v>1363</v>
      </c>
      <c r="C803" s="168"/>
      <c r="D803" s="143" t="s">
        <v>196</v>
      </c>
      <c r="E803" s="141">
        <v>367.5</v>
      </c>
      <c r="F803" s="142">
        <v>47713</v>
      </c>
      <c r="G803" s="142">
        <f t="shared" ref="G803:G815" si="54">+F803*E803</f>
        <v>17534527.5</v>
      </c>
      <c r="H803" s="142"/>
      <c r="I803" s="230"/>
      <c r="J803" s="129"/>
      <c r="K803" s="278"/>
      <c r="M803" s="285"/>
    </row>
    <row r="804" spans="1:13" ht="24" x14ac:dyDescent="0.25">
      <c r="A804" s="234" t="s">
        <v>1364</v>
      </c>
      <c r="B804" s="167" t="s">
        <v>1365</v>
      </c>
      <c r="C804" s="168"/>
      <c r="D804" s="143" t="s">
        <v>196</v>
      </c>
      <c r="E804" s="141">
        <v>1203</v>
      </c>
      <c r="F804" s="142">
        <v>31729</v>
      </c>
      <c r="G804" s="142">
        <f t="shared" si="54"/>
        <v>38169987</v>
      </c>
      <c r="H804" s="142"/>
      <c r="I804" s="230"/>
      <c r="J804" s="129"/>
      <c r="K804" s="278"/>
      <c r="M804" s="285"/>
    </row>
    <row r="805" spans="1:13" ht="24" x14ac:dyDescent="0.25">
      <c r="A805" s="234" t="s">
        <v>1366</v>
      </c>
      <c r="B805" s="167" t="s">
        <v>1367</v>
      </c>
      <c r="C805" s="168"/>
      <c r="D805" s="143" t="s">
        <v>223</v>
      </c>
      <c r="E805" s="141">
        <v>56.8</v>
      </c>
      <c r="F805" s="142">
        <v>38535</v>
      </c>
      <c r="G805" s="142">
        <f t="shared" si="54"/>
        <v>2188788</v>
      </c>
      <c r="H805" s="142"/>
      <c r="I805" s="230"/>
      <c r="J805" s="129"/>
      <c r="K805" s="278"/>
      <c r="M805" s="285"/>
    </row>
    <row r="806" spans="1:13" x14ac:dyDescent="0.25">
      <c r="A806" s="234" t="s">
        <v>1368</v>
      </c>
      <c r="B806" s="167" t="s">
        <v>1369</v>
      </c>
      <c r="C806" s="168"/>
      <c r="D806" s="143" t="s">
        <v>223</v>
      </c>
      <c r="E806" s="141">
        <v>8860</v>
      </c>
      <c r="F806" s="142">
        <v>5248</v>
      </c>
      <c r="G806" s="142">
        <f t="shared" si="54"/>
        <v>46497280</v>
      </c>
      <c r="H806" s="142"/>
      <c r="I806" s="230"/>
      <c r="J806" s="129"/>
      <c r="K806" s="278"/>
      <c r="M806" s="285"/>
    </row>
    <row r="807" spans="1:13" x14ac:dyDescent="0.25">
      <c r="A807" s="234" t="s">
        <v>1370</v>
      </c>
      <c r="B807" s="167" t="s">
        <v>1371</v>
      </c>
      <c r="C807" s="168"/>
      <c r="D807" s="143" t="s">
        <v>1346</v>
      </c>
      <c r="E807" s="141">
        <v>10</v>
      </c>
      <c r="F807" s="142">
        <v>27278</v>
      </c>
      <c r="G807" s="142">
        <f t="shared" si="54"/>
        <v>272780</v>
      </c>
      <c r="H807" s="142"/>
      <c r="I807" s="230"/>
      <c r="J807" s="129"/>
      <c r="K807" s="278"/>
      <c r="M807" s="285"/>
    </row>
    <row r="808" spans="1:13" x14ac:dyDescent="0.25">
      <c r="A808" s="234" t="s">
        <v>1372</v>
      </c>
      <c r="B808" s="167" t="s">
        <v>1373</v>
      </c>
      <c r="C808" s="168"/>
      <c r="D808" s="143" t="s">
        <v>1346</v>
      </c>
      <c r="E808" s="141">
        <v>10</v>
      </c>
      <c r="F808" s="142">
        <v>27278</v>
      </c>
      <c r="G808" s="142">
        <f t="shared" si="54"/>
        <v>272780</v>
      </c>
      <c r="H808" s="142"/>
      <c r="I808" s="230"/>
      <c r="J808" s="129"/>
      <c r="K808" s="278"/>
      <c r="M808" s="285"/>
    </row>
    <row r="809" spans="1:13" x14ac:dyDescent="0.25">
      <c r="A809" s="234" t="s">
        <v>1374</v>
      </c>
      <c r="B809" s="167" t="s">
        <v>1375</v>
      </c>
      <c r="C809" s="168"/>
      <c r="D809" s="143" t="s">
        <v>1346</v>
      </c>
      <c r="E809" s="141">
        <v>10</v>
      </c>
      <c r="F809" s="142">
        <v>27278</v>
      </c>
      <c r="G809" s="142">
        <f t="shared" si="54"/>
        <v>272780</v>
      </c>
      <c r="H809" s="142"/>
      <c r="I809" s="230"/>
      <c r="J809" s="129"/>
      <c r="K809" s="278"/>
      <c r="M809" s="285"/>
    </row>
    <row r="810" spans="1:13" x14ac:dyDescent="0.25">
      <c r="A810" s="234" t="s">
        <v>1376</v>
      </c>
      <c r="B810" s="167" t="s">
        <v>1377</v>
      </c>
      <c r="C810" s="168"/>
      <c r="D810" s="143" t="s">
        <v>1346</v>
      </c>
      <c r="E810" s="141">
        <v>10</v>
      </c>
      <c r="F810" s="142">
        <v>27278</v>
      </c>
      <c r="G810" s="142">
        <f t="shared" si="54"/>
        <v>272780</v>
      </c>
      <c r="H810" s="142"/>
      <c r="I810" s="230"/>
      <c r="J810" s="129"/>
      <c r="K810" s="278"/>
      <c r="M810" s="285"/>
    </row>
    <row r="811" spans="1:13" x14ac:dyDescent="0.25">
      <c r="A811" s="234" t="s">
        <v>1378</v>
      </c>
      <c r="B811" s="167" t="s">
        <v>1379</v>
      </c>
      <c r="C811" s="168"/>
      <c r="D811" s="143" t="s">
        <v>1346</v>
      </c>
      <c r="E811" s="141">
        <v>10</v>
      </c>
      <c r="F811" s="142">
        <v>27278</v>
      </c>
      <c r="G811" s="142">
        <f t="shared" si="54"/>
        <v>272780</v>
      </c>
      <c r="H811" s="142"/>
      <c r="I811" s="230"/>
      <c r="J811" s="129"/>
      <c r="K811" s="278"/>
      <c r="M811" s="285"/>
    </row>
    <row r="812" spans="1:13" x14ac:dyDescent="0.25">
      <c r="A812" s="234" t="s">
        <v>1380</v>
      </c>
      <c r="B812" s="167" t="s">
        <v>1381</v>
      </c>
      <c r="C812" s="168"/>
      <c r="D812" s="143" t="s">
        <v>1346</v>
      </c>
      <c r="E812" s="141">
        <v>10</v>
      </c>
      <c r="F812" s="142">
        <v>27278</v>
      </c>
      <c r="G812" s="142">
        <f t="shared" si="54"/>
        <v>272780</v>
      </c>
      <c r="H812" s="142"/>
      <c r="I812" s="230"/>
      <c r="J812" s="129"/>
      <c r="K812" s="278"/>
      <c r="M812" s="285"/>
    </row>
    <row r="813" spans="1:13" x14ac:dyDescent="0.25">
      <c r="A813" s="234" t="s">
        <v>1382</v>
      </c>
      <c r="B813" s="167" t="s">
        <v>1383</v>
      </c>
      <c r="C813" s="168"/>
      <c r="D813" s="143" t="s">
        <v>1346</v>
      </c>
      <c r="E813" s="141">
        <v>10</v>
      </c>
      <c r="F813" s="142">
        <v>27278</v>
      </c>
      <c r="G813" s="142">
        <f t="shared" si="54"/>
        <v>272780</v>
      </c>
      <c r="H813" s="142"/>
      <c r="I813" s="230"/>
      <c r="J813" s="129"/>
      <c r="K813" s="278"/>
      <c r="M813" s="285"/>
    </row>
    <row r="814" spans="1:13" ht="24" x14ac:dyDescent="0.25">
      <c r="A814" s="234" t="s">
        <v>1384</v>
      </c>
      <c r="B814" s="167" t="s">
        <v>1385</v>
      </c>
      <c r="C814" s="168"/>
      <c r="D814" s="143" t="s">
        <v>1346</v>
      </c>
      <c r="E814" s="141">
        <v>6</v>
      </c>
      <c r="F814" s="142">
        <v>258500</v>
      </c>
      <c r="G814" s="142">
        <f t="shared" si="54"/>
        <v>1551000</v>
      </c>
      <c r="H814" s="142"/>
      <c r="I814" s="230"/>
      <c r="J814" s="129"/>
      <c r="K814" s="278"/>
      <c r="M814" s="285"/>
    </row>
    <row r="815" spans="1:13" x14ac:dyDescent="0.25">
      <c r="A815" s="234" t="s">
        <v>1386</v>
      </c>
      <c r="B815" s="167" t="s">
        <v>1387</v>
      </c>
      <c r="C815" s="168"/>
      <c r="D815" s="143" t="s">
        <v>223</v>
      </c>
      <c r="E815" s="141">
        <v>80</v>
      </c>
      <c r="F815" s="142">
        <v>43865</v>
      </c>
      <c r="G815" s="142">
        <f t="shared" si="54"/>
        <v>3509200</v>
      </c>
      <c r="H815" s="142"/>
      <c r="I815" s="230"/>
      <c r="J815" s="129"/>
      <c r="K815" s="278"/>
      <c r="M815" s="285"/>
    </row>
    <row r="816" spans="1:13" x14ac:dyDescent="0.25">
      <c r="A816" s="232" t="s">
        <v>1388</v>
      </c>
      <c r="B816" s="159" t="s">
        <v>1389</v>
      </c>
      <c r="C816" s="160"/>
      <c r="D816" s="165"/>
      <c r="E816" s="166"/>
      <c r="F816" s="164"/>
      <c r="G816" s="164">
        <f>SUM(G817)</f>
        <v>18816393.899999999</v>
      </c>
      <c r="H816" s="164"/>
      <c r="I816" s="233"/>
      <c r="J816" s="129"/>
      <c r="K816" s="278"/>
      <c r="M816" s="285"/>
    </row>
    <row r="817" spans="1:13" x14ac:dyDescent="0.25">
      <c r="A817" s="234" t="s">
        <v>1390</v>
      </c>
      <c r="B817" s="167" t="s">
        <v>1391</v>
      </c>
      <c r="C817" s="168"/>
      <c r="D817" s="143" t="s">
        <v>223</v>
      </c>
      <c r="E817" s="141">
        <v>11834.21</v>
      </c>
      <c r="F817" s="142">
        <v>1590</v>
      </c>
      <c r="G817" s="142">
        <f>+F817*E817</f>
        <v>18816393.899999999</v>
      </c>
      <c r="H817" s="142"/>
      <c r="I817" s="230"/>
      <c r="J817" s="129"/>
      <c r="K817" s="278"/>
      <c r="M817" s="285"/>
    </row>
    <row r="818" spans="1:13" x14ac:dyDescent="0.25">
      <c r="A818" s="232" t="s">
        <v>1392</v>
      </c>
      <c r="B818" s="159" t="s">
        <v>1393</v>
      </c>
      <c r="C818" s="160"/>
      <c r="D818" s="161"/>
      <c r="E818" s="162"/>
      <c r="F818" s="163"/>
      <c r="G818" s="203">
        <f>+G819+G821+G831+G836+G841+G844</f>
        <v>158098500</v>
      </c>
      <c r="H818" s="163"/>
      <c r="I818" s="249"/>
      <c r="J818" s="129"/>
      <c r="K818" s="278"/>
      <c r="M818" s="285"/>
    </row>
    <row r="819" spans="1:13" x14ac:dyDescent="0.25">
      <c r="A819" s="227" t="s">
        <v>1394</v>
      </c>
      <c r="B819" s="150" t="s">
        <v>1395</v>
      </c>
      <c r="C819" s="151"/>
      <c r="D819" s="152"/>
      <c r="E819" s="153"/>
      <c r="F819" s="154"/>
      <c r="G819" s="204">
        <f>SUM(G820)</f>
        <v>15120000</v>
      </c>
      <c r="H819" s="154"/>
      <c r="I819" s="250"/>
      <c r="J819" s="129"/>
      <c r="K819" s="278"/>
      <c r="M819" s="285"/>
    </row>
    <row r="820" spans="1:13" x14ac:dyDescent="0.25">
      <c r="A820" s="234" t="s">
        <v>1396</v>
      </c>
      <c r="B820" s="167" t="s">
        <v>1397</v>
      </c>
      <c r="C820" s="168"/>
      <c r="D820" s="143" t="s">
        <v>1820</v>
      </c>
      <c r="E820" s="141">
        <v>1</v>
      </c>
      <c r="F820" s="142">
        <v>15120000</v>
      </c>
      <c r="G820" s="142">
        <f>+F820*E820</f>
        <v>15120000</v>
      </c>
      <c r="H820" s="142"/>
      <c r="I820" s="230"/>
      <c r="J820" s="129"/>
      <c r="K820" s="278"/>
      <c r="M820" s="285"/>
    </row>
    <row r="821" spans="1:13" s="137" customFormat="1" x14ac:dyDescent="0.25">
      <c r="A821" s="227" t="s">
        <v>1398</v>
      </c>
      <c r="B821" s="150" t="s">
        <v>1399</v>
      </c>
      <c r="C821" s="151"/>
      <c r="D821" s="188"/>
      <c r="E821" s="189"/>
      <c r="F821" s="155"/>
      <c r="G821" s="155">
        <f>SUM(G822:G830)</f>
        <v>47640600</v>
      </c>
      <c r="H821" s="155"/>
      <c r="I821" s="228"/>
      <c r="J821" s="136"/>
      <c r="K821" s="278"/>
      <c r="M821" s="285"/>
    </row>
    <row r="822" spans="1:13" x14ac:dyDescent="0.25">
      <c r="A822" s="234" t="s">
        <v>1400</v>
      </c>
      <c r="B822" s="167" t="s">
        <v>1401</v>
      </c>
      <c r="C822" s="168"/>
      <c r="D822" s="143" t="s">
        <v>1820</v>
      </c>
      <c r="E822" s="141">
        <v>1</v>
      </c>
      <c r="F822" s="142">
        <v>18900000</v>
      </c>
      <c r="G822" s="142">
        <f t="shared" ref="G822:G830" si="55">+F822*E822</f>
        <v>18900000</v>
      </c>
      <c r="H822" s="142"/>
      <c r="I822" s="230"/>
      <c r="J822" s="129"/>
      <c r="K822" s="278"/>
      <c r="M822" s="285"/>
    </row>
    <row r="823" spans="1:13" x14ac:dyDescent="0.25">
      <c r="A823" s="234" t="s">
        <v>1402</v>
      </c>
      <c r="B823" s="167" t="s">
        <v>1403</v>
      </c>
      <c r="C823" s="168"/>
      <c r="D823" s="143" t="s">
        <v>1820</v>
      </c>
      <c r="E823" s="141">
        <v>1</v>
      </c>
      <c r="F823" s="142">
        <v>5292000</v>
      </c>
      <c r="G823" s="142">
        <f t="shared" si="55"/>
        <v>5292000</v>
      </c>
      <c r="H823" s="142"/>
      <c r="I823" s="230"/>
      <c r="J823" s="129"/>
      <c r="K823" s="278"/>
      <c r="M823" s="285"/>
    </row>
    <row r="824" spans="1:13" x14ac:dyDescent="0.25">
      <c r="A824" s="234" t="s">
        <v>1404</v>
      </c>
      <c r="B824" s="167" t="s">
        <v>1405</v>
      </c>
      <c r="C824" s="168"/>
      <c r="D824" s="143" t="s">
        <v>1820</v>
      </c>
      <c r="E824" s="141">
        <v>73</v>
      </c>
      <c r="F824" s="142">
        <v>226800</v>
      </c>
      <c r="G824" s="142">
        <f t="shared" si="55"/>
        <v>16556400</v>
      </c>
      <c r="H824" s="142"/>
      <c r="I824" s="230"/>
      <c r="J824" s="129"/>
      <c r="K824" s="278"/>
      <c r="M824" s="285"/>
    </row>
    <row r="825" spans="1:13" x14ac:dyDescent="0.25">
      <c r="A825" s="234" t="s">
        <v>1406</v>
      </c>
      <c r="B825" s="167" t="s">
        <v>1407</v>
      </c>
      <c r="C825" s="168"/>
      <c r="D825" s="143" t="s">
        <v>1820</v>
      </c>
      <c r="E825" s="141">
        <v>2</v>
      </c>
      <c r="F825" s="142">
        <v>403200</v>
      </c>
      <c r="G825" s="142">
        <f t="shared" si="55"/>
        <v>806400</v>
      </c>
      <c r="H825" s="142"/>
      <c r="I825" s="230"/>
      <c r="J825" s="129"/>
      <c r="K825" s="278"/>
      <c r="M825" s="285"/>
    </row>
    <row r="826" spans="1:13" x14ac:dyDescent="0.25">
      <c r="A826" s="234" t="s">
        <v>1408</v>
      </c>
      <c r="B826" s="167" t="s">
        <v>1409</v>
      </c>
      <c r="C826" s="168"/>
      <c r="D826" s="143" t="s">
        <v>1820</v>
      </c>
      <c r="E826" s="141">
        <v>3</v>
      </c>
      <c r="F826" s="142">
        <v>302400</v>
      </c>
      <c r="G826" s="142">
        <f t="shared" si="55"/>
        <v>907200</v>
      </c>
      <c r="H826" s="142"/>
      <c r="I826" s="230"/>
      <c r="J826" s="129"/>
      <c r="K826" s="278"/>
      <c r="M826" s="285"/>
    </row>
    <row r="827" spans="1:13" x14ac:dyDescent="0.25">
      <c r="A827" s="234" t="s">
        <v>1410</v>
      </c>
      <c r="B827" s="167" t="s">
        <v>1411</v>
      </c>
      <c r="C827" s="168"/>
      <c r="D827" s="143" t="s">
        <v>1820</v>
      </c>
      <c r="E827" s="141">
        <v>15</v>
      </c>
      <c r="F827" s="142">
        <v>214200</v>
      </c>
      <c r="G827" s="142">
        <f t="shared" si="55"/>
        <v>3213000</v>
      </c>
      <c r="H827" s="142"/>
      <c r="I827" s="230"/>
      <c r="J827" s="129"/>
      <c r="K827" s="278"/>
      <c r="M827" s="285"/>
    </row>
    <row r="828" spans="1:13" x14ac:dyDescent="0.25">
      <c r="A828" s="234" t="s">
        <v>1412</v>
      </c>
      <c r="B828" s="167" t="s">
        <v>1413</v>
      </c>
      <c r="C828" s="168"/>
      <c r="D828" s="143" t="s">
        <v>1820</v>
      </c>
      <c r="E828" s="141">
        <v>2</v>
      </c>
      <c r="F828" s="142">
        <v>428400</v>
      </c>
      <c r="G828" s="142">
        <f t="shared" si="55"/>
        <v>856800</v>
      </c>
      <c r="H828" s="142"/>
      <c r="I828" s="230"/>
      <c r="J828" s="129"/>
      <c r="K828" s="278"/>
      <c r="M828" s="285"/>
    </row>
    <row r="829" spans="1:13" x14ac:dyDescent="0.25">
      <c r="A829" s="234" t="s">
        <v>1414</v>
      </c>
      <c r="B829" s="167" t="s">
        <v>1415</v>
      </c>
      <c r="C829" s="168"/>
      <c r="D829" s="143" t="s">
        <v>1820</v>
      </c>
      <c r="E829" s="141">
        <v>2</v>
      </c>
      <c r="F829" s="142">
        <v>277200</v>
      </c>
      <c r="G829" s="142">
        <f t="shared" si="55"/>
        <v>554400</v>
      </c>
      <c r="H829" s="142"/>
      <c r="I829" s="230"/>
      <c r="J829" s="129"/>
      <c r="K829" s="278"/>
      <c r="M829" s="285"/>
    </row>
    <row r="830" spans="1:13" x14ac:dyDescent="0.25">
      <c r="A830" s="234" t="s">
        <v>1416</v>
      </c>
      <c r="B830" s="167" t="s">
        <v>1417</v>
      </c>
      <c r="C830" s="168"/>
      <c r="D830" s="143" t="s">
        <v>1820</v>
      </c>
      <c r="E830" s="141">
        <v>2</v>
      </c>
      <c r="F830" s="142">
        <v>277200</v>
      </c>
      <c r="G830" s="142">
        <f t="shared" si="55"/>
        <v>554400</v>
      </c>
      <c r="H830" s="142"/>
      <c r="I830" s="230"/>
      <c r="J830" s="129"/>
      <c r="K830" s="278"/>
      <c r="M830" s="285"/>
    </row>
    <row r="831" spans="1:13" x14ac:dyDescent="0.25">
      <c r="A831" s="227" t="s">
        <v>1418</v>
      </c>
      <c r="B831" s="150" t="s">
        <v>1419</v>
      </c>
      <c r="C831" s="151"/>
      <c r="D831" s="152"/>
      <c r="E831" s="153"/>
      <c r="F831" s="154"/>
      <c r="G831" s="155">
        <f>SUM(G832:G835)</f>
        <v>13053600</v>
      </c>
      <c r="H831" s="154"/>
      <c r="I831" s="228"/>
      <c r="J831" s="129"/>
      <c r="K831" s="278"/>
      <c r="M831" s="285"/>
    </row>
    <row r="832" spans="1:13" x14ac:dyDescent="0.25">
      <c r="A832" s="234" t="s">
        <v>1420</v>
      </c>
      <c r="B832" s="167" t="s">
        <v>1421</v>
      </c>
      <c r="C832" s="168"/>
      <c r="D832" s="143" t="s">
        <v>1820</v>
      </c>
      <c r="E832" s="141">
        <v>1</v>
      </c>
      <c r="F832" s="142">
        <v>8820000</v>
      </c>
      <c r="G832" s="142">
        <f t="shared" ref="G832:G835" si="56">+F832*E832</f>
        <v>8820000</v>
      </c>
      <c r="H832" s="142"/>
      <c r="I832" s="230"/>
      <c r="J832" s="129"/>
      <c r="K832" s="278"/>
      <c r="M832" s="285"/>
    </row>
    <row r="833" spans="1:13" x14ac:dyDescent="0.25">
      <c r="A833" s="234" t="s">
        <v>1422</v>
      </c>
      <c r="B833" s="167" t="s">
        <v>1423</v>
      </c>
      <c r="C833" s="168"/>
      <c r="D833" s="143" t="s">
        <v>1820</v>
      </c>
      <c r="E833" s="141">
        <v>6</v>
      </c>
      <c r="F833" s="142">
        <v>378000</v>
      </c>
      <c r="G833" s="142">
        <f t="shared" si="56"/>
        <v>2268000</v>
      </c>
      <c r="H833" s="142"/>
      <c r="I833" s="230"/>
      <c r="J833" s="129"/>
      <c r="K833" s="278"/>
      <c r="M833" s="285"/>
    </row>
    <row r="834" spans="1:13" x14ac:dyDescent="0.25">
      <c r="A834" s="234" t="s">
        <v>1424</v>
      </c>
      <c r="B834" s="167" t="s">
        <v>1425</v>
      </c>
      <c r="C834" s="168"/>
      <c r="D834" s="143" t="s">
        <v>1820</v>
      </c>
      <c r="E834" s="141">
        <v>18</v>
      </c>
      <c r="F834" s="142">
        <v>37800</v>
      </c>
      <c r="G834" s="142">
        <f t="shared" si="56"/>
        <v>680400</v>
      </c>
      <c r="H834" s="142"/>
      <c r="I834" s="230"/>
      <c r="J834" s="129"/>
      <c r="K834" s="278"/>
      <c r="M834" s="285"/>
    </row>
    <row r="835" spans="1:13" x14ac:dyDescent="0.25">
      <c r="A835" s="234" t="s">
        <v>1426</v>
      </c>
      <c r="B835" s="167" t="s">
        <v>1413</v>
      </c>
      <c r="C835" s="168"/>
      <c r="D835" s="143" t="s">
        <v>1820</v>
      </c>
      <c r="E835" s="141">
        <v>3</v>
      </c>
      <c r="F835" s="142">
        <v>428400</v>
      </c>
      <c r="G835" s="142">
        <f t="shared" si="56"/>
        <v>1285200</v>
      </c>
      <c r="H835" s="142"/>
      <c r="I835" s="230"/>
      <c r="J835" s="129"/>
      <c r="K835" s="278"/>
      <c r="M835" s="285"/>
    </row>
    <row r="836" spans="1:13" x14ac:dyDescent="0.25">
      <c r="A836" s="227" t="s">
        <v>1427</v>
      </c>
      <c r="B836" s="150" t="s">
        <v>1428</v>
      </c>
      <c r="C836" s="151"/>
      <c r="D836" s="152"/>
      <c r="E836" s="153"/>
      <c r="F836" s="154"/>
      <c r="G836" s="155">
        <f>SUM(G837:G840)</f>
        <v>42008400</v>
      </c>
      <c r="H836" s="154"/>
      <c r="I836" s="228"/>
      <c r="J836" s="129"/>
      <c r="K836" s="278"/>
      <c r="M836" s="285"/>
    </row>
    <row r="837" spans="1:13" x14ac:dyDescent="0.25">
      <c r="A837" s="234" t="s">
        <v>1429</v>
      </c>
      <c r="B837" s="167" t="s">
        <v>1430</v>
      </c>
      <c r="C837" s="168"/>
      <c r="D837" s="143" t="s">
        <v>1820</v>
      </c>
      <c r="E837" s="141">
        <v>1</v>
      </c>
      <c r="F837" s="142">
        <v>20790000</v>
      </c>
      <c r="G837" s="142">
        <f t="shared" ref="G837:G840" si="57">+F837*E837</f>
        <v>20790000</v>
      </c>
      <c r="H837" s="142"/>
      <c r="I837" s="230"/>
      <c r="J837" s="129"/>
      <c r="K837" s="278"/>
      <c r="M837" s="285"/>
    </row>
    <row r="838" spans="1:13" x14ac:dyDescent="0.25">
      <c r="A838" s="234" t="s">
        <v>1431</v>
      </c>
      <c r="B838" s="167" t="s">
        <v>1432</v>
      </c>
      <c r="C838" s="168"/>
      <c r="D838" s="143" t="s">
        <v>1820</v>
      </c>
      <c r="E838" s="141">
        <v>5</v>
      </c>
      <c r="F838" s="142">
        <v>2016000</v>
      </c>
      <c r="G838" s="142">
        <f t="shared" si="57"/>
        <v>10080000</v>
      </c>
      <c r="H838" s="142"/>
      <c r="I838" s="230"/>
      <c r="J838" s="129"/>
      <c r="K838" s="278"/>
      <c r="M838" s="285"/>
    </row>
    <row r="839" spans="1:13" x14ac:dyDescent="0.25">
      <c r="A839" s="234" t="s">
        <v>1433</v>
      </c>
      <c r="B839" s="167" t="s">
        <v>1434</v>
      </c>
      <c r="C839" s="168"/>
      <c r="D839" s="143" t="s">
        <v>1820</v>
      </c>
      <c r="E839" s="141">
        <v>2</v>
      </c>
      <c r="F839" s="142">
        <v>2293200</v>
      </c>
      <c r="G839" s="142">
        <f t="shared" si="57"/>
        <v>4586400</v>
      </c>
      <c r="H839" s="142"/>
      <c r="I839" s="230"/>
      <c r="J839" s="129"/>
      <c r="K839" s="278"/>
      <c r="M839" s="285"/>
    </row>
    <row r="840" spans="1:13" ht="24" x14ac:dyDescent="0.25">
      <c r="A840" s="234" t="s">
        <v>1435</v>
      </c>
      <c r="B840" s="167" t="s">
        <v>1436</v>
      </c>
      <c r="C840" s="168"/>
      <c r="D840" s="143" t="s">
        <v>1820</v>
      </c>
      <c r="E840" s="141">
        <v>1</v>
      </c>
      <c r="F840" s="142">
        <v>6552000</v>
      </c>
      <c r="G840" s="142">
        <f t="shared" si="57"/>
        <v>6552000</v>
      </c>
      <c r="H840" s="142"/>
      <c r="I840" s="230"/>
      <c r="J840" s="129"/>
      <c r="K840" s="278"/>
      <c r="M840" s="285"/>
    </row>
    <row r="841" spans="1:13" s="137" customFormat="1" x14ac:dyDescent="0.25">
      <c r="A841" s="227" t="s">
        <v>1437</v>
      </c>
      <c r="B841" s="150" t="s">
        <v>1438</v>
      </c>
      <c r="C841" s="151"/>
      <c r="D841" s="188"/>
      <c r="E841" s="189"/>
      <c r="F841" s="155"/>
      <c r="G841" s="155">
        <f>SUM(G842:G843)</f>
        <v>18396000</v>
      </c>
      <c r="H841" s="155"/>
      <c r="I841" s="228"/>
      <c r="J841" s="136"/>
      <c r="K841" s="278"/>
      <c r="M841" s="285"/>
    </row>
    <row r="842" spans="1:13" x14ac:dyDescent="0.25">
      <c r="A842" s="234" t="s">
        <v>1439</v>
      </c>
      <c r="B842" s="167" t="s">
        <v>1421</v>
      </c>
      <c r="C842" s="168"/>
      <c r="D842" s="143" t="s">
        <v>1820</v>
      </c>
      <c r="E842" s="141">
        <v>1</v>
      </c>
      <c r="F842" s="142">
        <v>8820000</v>
      </c>
      <c r="G842" s="142">
        <f t="shared" ref="G842:G843" si="58">+F842*E842</f>
        <v>8820000</v>
      </c>
      <c r="H842" s="142"/>
      <c r="I842" s="230"/>
      <c r="J842" s="129"/>
      <c r="K842" s="278"/>
      <c r="M842" s="285"/>
    </row>
    <row r="843" spans="1:13" x14ac:dyDescent="0.25">
      <c r="A843" s="234" t="s">
        <v>1440</v>
      </c>
      <c r="B843" s="167" t="s">
        <v>1441</v>
      </c>
      <c r="C843" s="168"/>
      <c r="D843" s="143" t="s">
        <v>1820</v>
      </c>
      <c r="E843" s="141">
        <v>1</v>
      </c>
      <c r="F843" s="142">
        <v>9576000</v>
      </c>
      <c r="G843" s="142">
        <f t="shared" si="58"/>
        <v>9576000</v>
      </c>
      <c r="H843" s="142"/>
      <c r="I843" s="230"/>
      <c r="J843" s="129"/>
      <c r="K843" s="278"/>
      <c r="M843" s="285"/>
    </row>
    <row r="844" spans="1:13" x14ac:dyDescent="0.25">
      <c r="A844" s="227" t="s">
        <v>1442</v>
      </c>
      <c r="B844" s="150" t="s">
        <v>1443</v>
      </c>
      <c r="C844" s="151"/>
      <c r="D844" s="188"/>
      <c r="E844" s="189"/>
      <c r="F844" s="155"/>
      <c r="G844" s="155">
        <f>SUM(G845:G847)</f>
        <v>21879900</v>
      </c>
      <c r="H844" s="155"/>
      <c r="I844" s="228"/>
      <c r="J844" s="129"/>
      <c r="K844" s="278"/>
      <c r="M844" s="285"/>
    </row>
    <row r="845" spans="1:13" x14ac:dyDescent="0.25">
      <c r="A845" s="234" t="s">
        <v>1444</v>
      </c>
      <c r="B845" s="167" t="s">
        <v>1445</v>
      </c>
      <c r="C845" s="168"/>
      <c r="D845" s="143" t="s">
        <v>840</v>
      </c>
      <c r="E845" s="141">
        <v>215</v>
      </c>
      <c r="F845" s="142">
        <v>18900</v>
      </c>
      <c r="G845" s="142">
        <f t="shared" ref="G845:G847" si="59">+F845*E845</f>
        <v>4063500</v>
      </c>
      <c r="H845" s="142"/>
      <c r="I845" s="230"/>
      <c r="J845" s="129"/>
      <c r="K845" s="278"/>
      <c r="M845" s="285"/>
    </row>
    <row r="846" spans="1:13" x14ac:dyDescent="0.25">
      <c r="A846" s="234" t="s">
        <v>1446</v>
      </c>
      <c r="B846" s="167" t="s">
        <v>1447</v>
      </c>
      <c r="C846" s="168"/>
      <c r="D846" s="143" t="s">
        <v>840</v>
      </c>
      <c r="E846" s="141">
        <v>495</v>
      </c>
      <c r="F846" s="142">
        <v>15120</v>
      </c>
      <c r="G846" s="142">
        <f t="shared" si="59"/>
        <v>7484400</v>
      </c>
      <c r="H846" s="142"/>
      <c r="I846" s="230"/>
      <c r="J846" s="129"/>
      <c r="K846" s="278"/>
      <c r="M846" s="285"/>
    </row>
    <row r="847" spans="1:13" x14ac:dyDescent="0.25">
      <c r="A847" s="234" t="s">
        <v>1448</v>
      </c>
      <c r="B847" s="167" t="s">
        <v>1449</v>
      </c>
      <c r="C847" s="168"/>
      <c r="D847" s="143" t="s">
        <v>1823</v>
      </c>
      <c r="E847" s="141">
        <v>1</v>
      </c>
      <c r="F847" s="142">
        <v>10332000</v>
      </c>
      <c r="G847" s="142">
        <f t="shared" si="59"/>
        <v>10332000</v>
      </c>
      <c r="H847" s="142"/>
      <c r="I847" s="230"/>
      <c r="J847" s="129"/>
      <c r="K847" s="278"/>
      <c r="M847" s="285"/>
    </row>
    <row r="848" spans="1:13" ht="24" x14ac:dyDescent="0.25">
      <c r="A848" s="232" t="s">
        <v>1450</v>
      </c>
      <c r="B848" s="159" t="s">
        <v>1451</v>
      </c>
      <c r="C848" s="160"/>
      <c r="D848" s="165"/>
      <c r="E848" s="166"/>
      <c r="F848" s="164"/>
      <c r="G848" s="164">
        <f>+G849+G909+G918+G941+G958+G961+G1043+G1057+G1061+G1078+G1086</f>
        <v>352914833</v>
      </c>
      <c r="H848" s="164"/>
      <c r="I848" s="233"/>
      <c r="J848" s="129"/>
      <c r="K848" s="278"/>
      <c r="M848" s="285"/>
    </row>
    <row r="849" spans="1:13" x14ac:dyDescent="0.25">
      <c r="A849" s="227" t="s">
        <v>1452</v>
      </c>
      <c r="B849" s="150" t="s">
        <v>1453</v>
      </c>
      <c r="C849" s="151"/>
      <c r="D849" s="152"/>
      <c r="E849" s="153"/>
      <c r="F849" s="154"/>
      <c r="G849" s="155">
        <f>SUM(G850:G908)</f>
        <v>33554740</v>
      </c>
      <c r="H849" s="154"/>
      <c r="I849" s="228"/>
      <c r="J849" s="129"/>
      <c r="K849" s="278"/>
      <c r="M849" s="285"/>
    </row>
    <row r="850" spans="1:13" x14ac:dyDescent="0.25">
      <c r="A850" s="251" t="s">
        <v>1454</v>
      </c>
      <c r="B850" s="205" t="s">
        <v>1455</v>
      </c>
      <c r="C850" s="206"/>
      <c r="D850" s="143"/>
      <c r="E850" s="141"/>
      <c r="F850" s="142"/>
      <c r="G850" s="142"/>
      <c r="H850" s="142"/>
      <c r="I850" s="230"/>
      <c r="J850" s="129"/>
      <c r="K850" s="278"/>
      <c r="M850" s="285"/>
    </row>
    <row r="851" spans="1:13" x14ac:dyDescent="0.25">
      <c r="A851" s="234" t="s">
        <v>1456</v>
      </c>
      <c r="B851" s="167" t="s">
        <v>1457</v>
      </c>
      <c r="C851" s="168"/>
      <c r="D851" s="143" t="s">
        <v>1820</v>
      </c>
      <c r="E851" s="141">
        <v>1</v>
      </c>
      <c r="F851" s="142">
        <v>1538276</v>
      </c>
      <c r="G851" s="142">
        <f t="shared" ref="G851:G908" si="60">+F851*E851</f>
        <v>1538276</v>
      </c>
      <c r="H851" s="142"/>
      <c r="I851" s="230"/>
      <c r="J851" s="129"/>
      <c r="K851" s="278"/>
      <c r="M851" s="285"/>
    </row>
    <row r="852" spans="1:13" ht="24" x14ac:dyDescent="0.25">
      <c r="A852" s="234"/>
      <c r="B852" s="167" t="s">
        <v>1458</v>
      </c>
      <c r="C852" s="168"/>
      <c r="D852" s="143"/>
      <c r="E852" s="141"/>
      <c r="F852" s="142"/>
      <c r="G852" s="142"/>
      <c r="H852" s="142"/>
      <c r="I852" s="230"/>
      <c r="J852" s="129"/>
      <c r="K852" s="278"/>
      <c r="M852" s="285"/>
    </row>
    <row r="853" spans="1:13" x14ac:dyDescent="0.25">
      <c r="A853" s="234"/>
      <c r="B853" s="167" t="s">
        <v>1459</v>
      </c>
      <c r="C853" s="168"/>
      <c r="D853" s="143"/>
      <c r="E853" s="141"/>
      <c r="F853" s="142"/>
      <c r="G853" s="142"/>
      <c r="H853" s="142"/>
      <c r="I853" s="230"/>
      <c r="J853" s="129"/>
      <c r="K853" s="278"/>
      <c r="M853" s="285"/>
    </row>
    <row r="854" spans="1:13" x14ac:dyDescent="0.25">
      <c r="A854" s="234" t="s">
        <v>1460</v>
      </c>
      <c r="B854" s="167" t="s">
        <v>1461</v>
      </c>
      <c r="C854" s="168"/>
      <c r="D854" s="143" t="s">
        <v>1820</v>
      </c>
      <c r="E854" s="141">
        <v>1</v>
      </c>
      <c r="F854" s="142">
        <v>687300</v>
      </c>
      <c r="G854" s="142">
        <f t="shared" si="60"/>
        <v>687300</v>
      </c>
      <c r="H854" s="142"/>
      <c r="I854" s="230"/>
      <c r="J854" s="129"/>
      <c r="K854" s="278"/>
      <c r="M854" s="285"/>
    </row>
    <row r="855" spans="1:13" x14ac:dyDescent="0.25">
      <c r="A855" s="234" t="s">
        <v>1462</v>
      </c>
      <c r="B855" s="167" t="s">
        <v>1463</v>
      </c>
      <c r="C855" s="168"/>
      <c r="D855" s="143" t="s">
        <v>1820</v>
      </c>
      <c r="E855" s="141">
        <v>1</v>
      </c>
      <c r="F855" s="142">
        <v>84564</v>
      </c>
      <c r="G855" s="142">
        <f t="shared" si="60"/>
        <v>84564</v>
      </c>
      <c r="H855" s="142"/>
      <c r="I855" s="230"/>
      <c r="J855" s="129"/>
      <c r="K855" s="278"/>
      <c r="M855" s="285"/>
    </row>
    <row r="856" spans="1:13" x14ac:dyDescent="0.25">
      <c r="A856" s="234" t="s">
        <v>1464</v>
      </c>
      <c r="B856" s="167" t="s">
        <v>1465</v>
      </c>
      <c r="C856" s="168"/>
      <c r="D856" s="143" t="s">
        <v>1820</v>
      </c>
      <c r="E856" s="141">
        <v>1</v>
      </c>
      <c r="F856" s="142">
        <v>111708</v>
      </c>
      <c r="G856" s="142">
        <f t="shared" si="60"/>
        <v>111708</v>
      </c>
      <c r="H856" s="142"/>
      <c r="I856" s="230"/>
      <c r="J856" s="129"/>
      <c r="K856" s="278"/>
      <c r="M856" s="285"/>
    </row>
    <row r="857" spans="1:13" x14ac:dyDescent="0.25">
      <c r="A857" s="234" t="s">
        <v>1466</v>
      </c>
      <c r="B857" s="167" t="s">
        <v>1467</v>
      </c>
      <c r="C857" s="168"/>
      <c r="D857" s="143" t="s">
        <v>1820</v>
      </c>
      <c r="E857" s="141">
        <v>1</v>
      </c>
      <c r="F857" s="142">
        <v>157412</v>
      </c>
      <c r="G857" s="142">
        <f t="shared" si="60"/>
        <v>157412</v>
      </c>
      <c r="H857" s="142"/>
      <c r="I857" s="230"/>
      <c r="J857" s="129"/>
      <c r="K857" s="278"/>
      <c r="M857" s="285"/>
    </row>
    <row r="858" spans="1:13" ht="24" x14ac:dyDescent="0.25">
      <c r="A858" s="234" t="s">
        <v>1468</v>
      </c>
      <c r="B858" s="167" t="s">
        <v>1469</v>
      </c>
      <c r="C858" s="168"/>
      <c r="D858" s="143" t="s">
        <v>1827</v>
      </c>
      <c r="E858" s="141">
        <v>1</v>
      </c>
      <c r="F858" s="142">
        <v>127948</v>
      </c>
      <c r="G858" s="142">
        <f t="shared" si="60"/>
        <v>127948</v>
      </c>
      <c r="H858" s="142"/>
      <c r="I858" s="230"/>
      <c r="J858" s="129"/>
      <c r="K858" s="278"/>
      <c r="M858" s="285"/>
    </row>
    <row r="859" spans="1:13" x14ac:dyDescent="0.25">
      <c r="A859" s="234" t="s">
        <v>1471</v>
      </c>
      <c r="B859" s="167" t="s">
        <v>1472</v>
      </c>
      <c r="C859" s="168"/>
      <c r="D859" s="143" t="s">
        <v>1828</v>
      </c>
      <c r="E859" s="141">
        <v>1</v>
      </c>
      <c r="F859" s="142">
        <v>178872</v>
      </c>
      <c r="G859" s="142">
        <f t="shared" si="60"/>
        <v>178872</v>
      </c>
      <c r="H859" s="142"/>
      <c r="I859" s="230"/>
      <c r="J859" s="129"/>
      <c r="K859" s="278"/>
      <c r="M859" s="285"/>
    </row>
    <row r="860" spans="1:13" x14ac:dyDescent="0.25">
      <c r="A860" s="251" t="s">
        <v>1474</v>
      </c>
      <c r="B860" s="205" t="s">
        <v>1475</v>
      </c>
      <c r="C860" s="206"/>
      <c r="D860" s="143"/>
      <c r="E860" s="141"/>
      <c r="F860" s="142"/>
      <c r="G860" s="142"/>
      <c r="H860" s="142"/>
      <c r="I860" s="230"/>
      <c r="J860" s="129"/>
      <c r="K860" s="278"/>
      <c r="M860" s="285"/>
    </row>
    <row r="861" spans="1:13" x14ac:dyDescent="0.25">
      <c r="A861" s="234" t="s">
        <v>1476</v>
      </c>
      <c r="B861" s="167" t="s">
        <v>1477</v>
      </c>
      <c r="C861" s="168"/>
      <c r="D861" s="143" t="s">
        <v>1820</v>
      </c>
      <c r="E861" s="141">
        <v>1</v>
      </c>
      <c r="F861" s="142">
        <v>1865280</v>
      </c>
      <c r="G861" s="142">
        <f t="shared" si="60"/>
        <v>1865280</v>
      </c>
      <c r="H861" s="142"/>
      <c r="I861" s="230"/>
      <c r="J861" s="129"/>
      <c r="K861" s="278"/>
      <c r="M861" s="285"/>
    </row>
    <row r="862" spans="1:13" ht="24" x14ac:dyDescent="0.25">
      <c r="A862" s="234"/>
      <c r="B862" s="167" t="s">
        <v>1478</v>
      </c>
      <c r="C862" s="168"/>
      <c r="D862" s="143"/>
      <c r="E862" s="141"/>
      <c r="F862" s="142"/>
      <c r="G862" s="142"/>
      <c r="H862" s="142"/>
      <c r="I862" s="230"/>
      <c r="J862" s="129"/>
      <c r="K862" s="278"/>
      <c r="M862" s="285"/>
    </row>
    <row r="863" spans="1:13" x14ac:dyDescent="0.25">
      <c r="A863" s="234"/>
      <c r="B863" s="167" t="s">
        <v>1459</v>
      </c>
      <c r="C863" s="168"/>
      <c r="D863" s="143"/>
      <c r="E863" s="141"/>
      <c r="F863" s="142"/>
      <c r="G863" s="142"/>
      <c r="H863" s="142"/>
      <c r="I863" s="230"/>
      <c r="J863" s="129"/>
      <c r="K863" s="278"/>
      <c r="M863" s="285"/>
    </row>
    <row r="864" spans="1:13" x14ac:dyDescent="0.25">
      <c r="A864" s="234" t="s">
        <v>1479</v>
      </c>
      <c r="B864" s="167" t="s">
        <v>1480</v>
      </c>
      <c r="C864" s="168"/>
      <c r="D864" s="143" t="s">
        <v>1820</v>
      </c>
      <c r="E864" s="141">
        <v>1</v>
      </c>
      <c r="F864" s="142">
        <v>714096</v>
      </c>
      <c r="G864" s="142">
        <f t="shared" si="60"/>
        <v>714096</v>
      </c>
      <c r="H864" s="142"/>
      <c r="I864" s="230"/>
      <c r="J864" s="129"/>
      <c r="K864" s="278"/>
      <c r="M864" s="285"/>
    </row>
    <row r="865" spans="1:13" x14ac:dyDescent="0.25">
      <c r="A865" s="234" t="s">
        <v>1481</v>
      </c>
      <c r="B865" s="167" t="s">
        <v>1482</v>
      </c>
      <c r="C865" s="168"/>
      <c r="D865" s="143" t="s">
        <v>1820</v>
      </c>
      <c r="E865" s="141">
        <v>1</v>
      </c>
      <c r="F865" s="142">
        <v>94540</v>
      </c>
      <c r="G865" s="142">
        <f t="shared" si="60"/>
        <v>94540</v>
      </c>
      <c r="H865" s="142"/>
      <c r="I865" s="230"/>
      <c r="J865" s="129"/>
      <c r="K865" s="278"/>
      <c r="M865" s="285"/>
    </row>
    <row r="866" spans="1:13" x14ac:dyDescent="0.25">
      <c r="A866" s="234" t="s">
        <v>1483</v>
      </c>
      <c r="B866" s="167" t="s">
        <v>1484</v>
      </c>
      <c r="C866" s="168"/>
      <c r="D866" s="143" t="s">
        <v>1820</v>
      </c>
      <c r="E866" s="141">
        <v>1</v>
      </c>
      <c r="F866" s="142">
        <v>131892</v>
      </c>
      <c r="G866" s="142">
        <f t="shared" si="60"/>
        <v>131892</v>
      </c>
      <c r="H866" s="142"/>
      <c r="I866" s="230"/>
      <c r="J866" s="129"/>
      <c r="K866" s="278"/>
      <c r="M866" s="285"/>
    </row>
    <row r="867" spans="1:13" x14ac:dyDescent="0.25">
      <c r="A867" s="234" t="s">
        <v>1485</v>
      </c>
      <c r="B867" s="167" t="s">
        <v>1467</v>
      </c>
      <c r="C867" s="168"/>
      <c r="D867" s="143" t="s">
        <v>1820</v>
      </c>
      <c r="E867" s="141">
        <v>1</v>
      </c>
      <c r="F867" s="142">
        <v>157412</v>
      </c>
      <c r="G867" s="142">
        <f t="shared" si="60"/>
        <v>157412</v>
      </c>
      <c r="H867" s="142"/>
      <c r="I867" s="230"/>
      <c r="J867" s="129"/>
      <c r="K867" s="278"/>
      <c r="M867" s="285"/>
    </row>
    <row r="868" spans="1:13" ht="24" x14ac:dyDescent="0.25">
      <c r="A868" s="234" t="s">
        <v>1486</v>
      </c>
      <c r="B868" s="167" t="s">
        <v>1469</v>
      </c>
      <c r="C868" s="168"/>
      <c r="D868" s="143" t="s">
        <v>1827</v>
      </c>
      <c r="E868" s="141">
        <v>1</v>
      </c>
      <c r="F868" s="142">
        <v>156484</v>
      </c>
      <c r="G868" s="142">
        <f t="shared" si="60"/>
        <v>156484</v>
      </c>
      <c r="H868" s="142"/>
      <c r="I868" s="230"/>
      <c r="J868" s="129"/>
      <c r="K868" s="278"/>
      <c r="M868" s="285"/>
    </row>
    <row r="869" spans="1:13" x14ac:dyDescent="0.25">
      <c r="A869" s="234" t="s">
        <v>1487</v>
      </c>
      <c r="B869" s="167" t="s">
        <v>1472</v>
      </c>
      <c r="C869" s="168"/>
      <c r="D869" s="143" t="s">
        <v>1828</v>
      </c>
      <c r="E869" s="141">
        <v>1</v>
      </c>
      <c r="F869" s="142">
        <v>192676</v>
      </c>
      <c r="G869" s="142">
        <f t="shared" si="60"/>
        <v>192676</v>
      </c>
      <c r="H869" s="142"/>
      <c r="I869" s="230"/>
      <c r="J869" s="129"/>
      <c r="K869" s="278"/>
      <c r="M869" s="285"/>
    </row>
    <row r="870" spans="1:13" x14ac:dyDescent="0.25">
      <c r="A870" s="251" t="s">
        <v>1488</v>
      </c>
      <c r="B870" s="205" t="s">
        <v>1489</v>
      </c>
      <c r="C870" s="206"/>
      <c r="D870" s="143"/>
      <c r="E870" s="141"/>
      <c r="F870" s="142"/>
      <c r="G870" s="142"/>
      <c r="H870" s="142"/>
      <c r="I870" s="230"/>
      <c r="J870" s="129"/>
      <c r="K870" s="278"/>
      <c r="M870" s="285"/>
    </row>
    <row r="871" spans="1:13" x14ac:dyDescent="0.25">
      <c r="A871" s="234" t="s">
        <v>1490</v>
      </c>
      <c r="B871" s="167" t="s">
        <v>1491</v>
      </c>
      <c r="C871" s="168"/>
      <c r="D871" s="143" t="s">
        <v>1820</v>
      </c>
      <c r="E871" s="141">
        <v>1</v>
      </c>
      <c r="F871" s="142">
        <v>1865280</v>
      </c>
      <c r="G871" s="142">
        <f t="shared" si="60"/>
        <v>1865280</v>
      </c>
      <c r="H871" s="142"/>
      <c r="I871" s="230"/>
      <c r="J871" s="129"/>
      <c r="K871" s="278"/>
      <c r="M871" s="285"/>
    </row>
    <row r="872" spans="1:13" ht="24" x14ac:dyDescent="0.25">
      <c r="A872" s="234"/>
      <c r="B872" s="167" t="s">
        <v>1492</v>
      </c>
      <c r="C872" s="168"/>
      <c r="D872" s="143"/>
      <c r="E872" s="141"/>
      <c r="F872" s="142"/>
      <c r="G872" s="142"/>
      <c r="H872" s="142"/>
      <c r="I872" s="230"/>
      <c r="J872" s="129"/>
      <c r="K872" s="278"/>
      <c r="M872" s="285"/>
    </row>
    <row r="873" spans="1:13" x14ac:dyDescent="0.25">
      <c r="A873" s="234"/>
      <c r="B873" s="167" t="s">
        <v>1459</v>
      </c>
      <c r="C873" s="168"/>
      <c r="D873" s="143"/>
      <c r="E873" s="141"/>
      <c r="F873" s="142"/>
      <c r="G873" s="142"/>
      <c r="H873" s="142"/>
      <c r="I873" s="230"/>
      <c r="J873" s="129"/>
      <c r="K873" s="278"/>
      <c r="M873" s="285"/>
    </row>
    <row r="874" spans="1:13" x14ac:dyDescent="0.25">
      <c r="A874" s="234" t="s">
        <v>1493</v>
      </c>
      <c r="B874" s="167" t="s">
        <v>1461</v>
      </c>
      <c r="C874" s="168"/>
      <c r="D874" s="143" t="s">
        <v>1820</v>
      </c>
      <c r="E874" s="141">
        <v>1</v>
      </c>
      <c r="F874" s="142">
        <v>687300</v>
      </c>
      <c r="G874" s="142">
        <f t="shared" si="60"/>
        <v>687300</v>
      </c>
      <c r="H874" s="142"/>
      <c r="I874" s="230"/>
      <c r="J874" s="129"/>
      <c r="K874" s="278"/>
      <c r="M874" s="285"/>
    </row>
    <row r="875" spans="1:13" x14ac:dyDescent="0.25">
      <c r="A875" s="234" t="s">
        <v>1494</v>
      </c>
      <c r="B875" s="167" t="s">
        <v>1495</v>
      </c>
      <c r="C875" s="168"/>
      <c r="D875" s="143" t="s">
        <v>1820</v>
      </c>
      <c r="E875" s="141">
        <v>1</v>
      </c>
      <c r="F875" s="142">
        <v>96280</v>
      </c>
      <c r="G875" s="142">
        <f t="shared" si="60"/>
        <v>96280</v>
      </c>
      <c r="H875" s="142"/>
      <c r="I875" s="230"/>
      <c r="J875" s="129"/>
      <c r="K875" s="278"/>
      <c r="M875" s="285"/>
    </row>
    <row r="876" spans="1:13" x14ac:dyDescent="0.25">
      <c r="A876" s="234" t="s">
        <v>1496</v>
      </c>
      <c r="B876" s="167" t="s">
        <v>1467</v>
      </c>
      <c r="C876" s="168"/>
      <c r="D876" s="143" t="s">
        <v>1820</v>
      </c>
      <c r="E876" s="141">
        <v>1</v>
      </c>
      <c r="F876" s="142">
        <v>157412</v>
      </c>
      <c r="G876" s="142">
        <f t="shared" si="60"/>
        <v>157412</v>
      </c>
      <c r="H876" s="142"/>
      <c r="I876" s="230"/>
      <c r="J876" s="129"/>
      <c r="K876" s="278"/>
      <c r="M876" s="285"/>
    </row>
    <row r="877" spans="1:13" ht="24" x14ac:dyDescent="0.25">
      <c r="A877" s="234" t="s">
        <v>1497</v>
      </c>
      <c r="B877" s="167" t="s">
        <v>1469</v>
      </c>
      <c r="C877" s="168"/>
      <c r="D877" s="143" t="s">
        <v>1827</v>
      </c>
      <c r="E877" s="141">
        <v>1</v>
      </c>
      <c r="F877" s="142">
        <v>156484</v>
      </c>
      <c r="G877" s="142">
        <f t="shared" si="60"/>
        <v>156484</v>
      </c>
      <c r="H877" s="142"/>
      <c r="I877" s="230"/>
      <c r="J877" s="129"/>
      <c r="K877" s="278"/>
      <c r="M877" s="285"/>
    </row>
    <row r="878" spans="1:13" x14ac:dyDescent="0.25">
      <c r="A878" s="234" t="s">
        <v>1498</v>
      </c>
      <c r="B878" s="167" t="s">
        <v>1472</v>
      </c>
      <c r="C878" s="168"/>
      <c r="D878" s="143" t="s">
        <v>1828</v>
      </c>
      <c r="E878" s="141">
        <v>1</v>
      </c>
      <c r="F878" s="142">
        <v>192676</v>
      </c>
      <c r="G878" s="142">
        <f t="shared" si="60"/>
        <v>192676</v>
      </c>
      <c r="H878" s="142"/>
      <c r="I878" s="230"/>
      <c r="J878" s="129"/>
      <c r="K878" s="278"/>
      <c r="M878" s="285"/>
    </row>
    <row r="879" spans="1:13" x14ac:dyDescent="0.25">
      <c r="A879" s="251" t="s">
        <v>1499</v>
      </c>
      <c r="B879" s="205" t="s">
        <v>1500</v>
      </c>
      <c r="C879" s="206"/>
      <c r="D879" s="143"/>
      <c r="E879" s="141"/>
      <c r="F879" s="142"/>
      <c r="G879" s="142"/>
      <c r="H879" s="142"/>
      <c r="I879" s="230"/>
      <c r="J879" s="129"/>
      <c r="K879" s="278"/>
      <c r="M879" s="285"/>
    </row>
    <row r="880" spans="1:13" x14ac:dyDescent="0.25">
      <c r="A880" s="234" t="s">
        <v>1501</v>
      </c>
      <c r="B880" s="167" t="s">
        <v>1491</v>
      </c>
      <c r="C880" s="168"/>
      <c r="D880" s="143" t="s">
        <v>1820</v>
      </c>
      <c r="E880" s="141">
        <v>1</v>
      </c>
      <c r="F880" s="142">
        <v>1865280</v>
      </c>
      <c r="G880" s="142">
        <f t="shared" si="60"/>
        <v>1865280</v>
      </c>
      <c r="H880" s="142"/>
      <c r="I880" s="230"/>
      <c r="J880" s="129"/>
      <c r="K880" s="278"/>
      <c r="M880" s="285"/>
    </row>
    <row r="881" spans="1:13" ht="24" x14ac:dyDescent="0.25">
      <c r="A881" s="234"/>
      <c r="B881" s="167" t="s">
        <v>1502</v>
      </c>
      <c r="C881" s="168"/>
      <c r="D881" s="143"/>
      <c r="E881" s="141"/>
      <c r="F881" s="142"/>
      <c r="G881" s="142"/>
      <c r="H881" s="142"/>
      <c r="I881" s="230"/>
      <c r="J881" s="129"/>
      <c r="K881" s="278"/>
      <c r="M881" s="285"/>
    </row>
    <row r="882" spans="1:13" x14ac:dyDescent="0.25">
      <c r="A882" s="234"/>
      <c r="B882" s="167" t="s">
        <v>1459</v>
      </c>
      <c r="C882" s="168"/>
      <c r="D882" s="143"/>
      <c r="E882" s="141"/>
      <c r="F882" s="142"/>
      <c r="G882" s="142"/>
      <c r="H882" s="142"/>
      <c r="I882" s="230"/>
      <c r="J882" s="129"/>
      <c r="K882" s="278"/>
      <c r="M882" s="285"/>
    </row>
    <row r="883" spans="1:13" x14ac:dyDescent="0.25">
      <c r="A883" s="234" t="s">
        <v>1503</v>
      </c>
      <c r="B883" s="167" t="s">
        <v>1461</v>
      </c>
      <c r="C883" s="168"/>
      <c r="D883" s="143" t="s">
        <v>1820</v>
      </c>
      <c r="E883" s="141">
        <v>1</v>
      </c>
      <c r="F883" s="142">
        <v>687300</v>
      </c>
      <c r="G883" s="142">
        <f t="shared" si="60"/>
        <v>687300</v>
      </c>
      <c r="H883" s="142"/>
      <c r="I883" s="230"/>
      <c r="J883" s="129"/>
      <c r="K883" s="278"/>
      <c r="M883" s="285"/>
    </row>
    <row r="884" spans="1:13" x14ac:dyDescent="0.25">
      <c r="A884" s="234" t="s">
        <v>1504</v>
      </c>
      <c r="B884" s="167" t="s">
        <v>1505</v>
      </c>
      <c r="C884" s="168"/>
      <c r="D884" s="143" t="s">
        <v>1820</v>
      </c>
      <c r="E884" s="141">
        <v>1</v>
      </c>
      <c r="F884" s="142">
        <v>89552</v>
      </c>
      <c r="G884" s="142">
        <f t="shared" si="60"/>
        <v>89552</v>
      </c>
      <c r="H884" s="142"/>
      <c r="I884" s="230"/>
      <c r="J884" s="129"/>
      <c r="K884" s="278"/>
      <c r="M884" s="285"/>
    </row>
    <row r="885" spans="1:13" x14ac:dyDescent="0.25">
      <c r="A885" s="234" t="s">
        <v>1506</v>
      </c>
      <c r="B885" s="167" t="s">
        <v>1484</v>
      </c>
      <c r="C885" s="168"/>
      <c r="D885" s="143" t="s">
        <v>1820</v>
      </c>
      <c r="E885" s="141">
        <v>1</v>
      </c>
      <c r="F885" s="142">
        <v>131892</v>
      </c>
      <c r="G885" s="142">
        <f t="shared" si="60"/>
        <v>131892</v>
      </c>
      <c r="H885" s="142"/>
      <c r="I885" s="230"/>
      <c r="J885" s="129"/>
      <c r="K885" s="278"/>
      <c r="M885" s="285"/>
    </row>
    <row r="886" spans="1:13" x14ac:dyDescent="0.25">
      <c r="A886" s="234" t="s">
        <v>1507</v>
      </c>
      <c r="B886" s="167" t="s">
        <v>1467</v>
      </c>
      <c r="C886" s="168"/>
      <c r="D886" s="143" t="s">
        <v>1820</v>
      </c>
      <c r="E886" s="141">
        <v>1</v>
      </c>
      <c r="F886" s="142">
        <v>157412</v>
      </c>
      <c r="G886" s="142">
        <f t="shared" si="60"/>
        <v>157412</v>
      </c>
      <c r="H886" s="142"/>
      <c r="I886" s="230"/>
      <c r="J886" s="129"/>
      <c r="K886" s="278"/>
      <c r="M886" s="285"/>
    </row>
    <row r="887" spans="1:13" ht="24" x14ac:dyDescent="0.25">
      <c r="A887" s="234" t="s">
        <v>1508</v>
      </c>
      <c r="B887" s="167" t="s">
        <v>1469</v>
      </c>
      <c r="C887" s="168"/>
      <c r="D887" s="143" t="s">
        <v>1827</v>
      </c>
      <c r="E887" s="141">
        <v>1</v>
      </c>
      <c r="F887" s="142">
        <v>170752</v>
      </c>
      <c r="G887" s="142">
        <f t="shared" si="60"/>
        <v>170752</v>
      </c>
      <c r="H887" s="142"/>
      <c r="I887" s="230"/>
      <c r="J887" s="129"/>
      <c r="K887" s="278"/>
      <c r="M887" s="285"/>
    </row>
    <row r="888" spans="1:13" x14ac:dyDescent="0.25">
      <c r="A888" s="234" t="s">
        <v>1509</v>
      </c>
      <c r="B888" s="167" t="s">
        <v>1472</v>
      </c>
      <c r="C888" s="168"/>
      <c r="D888" s="143" t="s">
        <v>1828</v>
      </c>
      <c r="E888" s="141">
        <v>1</v>
      </c>
      <c r="F888" s="142">
        <v>199404</v>
      </c>
      <c r="G888" s="142">
        <f t="shared" si="60"/>
        <v>199404</v>
      </c>
      <c r="H888" s="142"/>
      <c r="I888" s="230"/>
      <c r="J888" s="129"/>
      <c r="K888" s="278"/>
      <c r="M888" s="285"/>
    </row>
    <row r="889" spans="1:13" x14ac:dyDescent="0.25">
      <c r="A889" s="251" t="s">
        <v>1510</v>
      </c>
      <c r="B889" s="205" t="s">
        <v>1511</v>
      </c>
      <c r="C889" s="206"/>
      <c r="D889" s="143"/>
      <c r="E889" s="141"/>
      <c r="F889" s="142"/>
      <c r="G889" s="142"/>
      <c r="H889" s="142"/>
      <c r="I889" s="230"/>
      <c r="J889" s="129"/>
      <c r="K889" s="278"/>
      <c r="M889" s="285"/>
    </row>
    <row r="890" spans="1:13" x14ac:dyDescent="0.25">
      <c r="A890" s="234" t="s">
        <v>1512</v>
      </c>
      <c r="B890" s="167" t="s">
        <v>1513</v>
      </c>
      <c r="C890" s="168"/>
      <c r="D890" s="143" t="s">
        <v>1820</v>
      </c>
      <c r="E890" s="141">
        <v>2</v>
      </c>
      <c r="F890" s="142">
        <v>325264</v>
      </c>
      <c r="G890" s="142">
        <f t="shared" si="60"/>
        <v>650528</v>
      </c>
      <c r="H890" s="142"/>
      <c r="I890" s="230"/>
      <c r="J890" s="129"/>
      <c r="K890" s="278"/>
      <c r="M890" s="285"/>
    </row>
    <row r="891" spans="1:13" ht="24" x14ac:dyDescent="0.25">
      <c r="A891" s="234"/>
      <c r="B891" s="167" t="s">
        <v>1514</v>
      </c>
      <c r="C891" s="168"/>
      <c r="D891" s="143"/>
      <c r="E891" s="141"/>
      <c r="F891" s="142"/>
      <c r="G891" s="142"/>
      <c r="H891" s="142"/>
      <c r="I891" s="230"/>
      <c r="J891" s="129"/>
      <c r="K891" s="278"/>
      <c r="M891" s="285"/>
    </row>
    <row r="892" spans="1:13" x14ac:dyDescent="0.25">
      <c r="A892" s="234" t="s">
        <v>1515</v>
      </c>
      <c r="B892" s="167" t="s">
        <v>1516</v>
      </c>
      <c r="C892" s="168"/>
      <c r="D892" s="143" t="s">
        <v>1820</v>
      </c>
      <c r="E892" s="141">
        <v>2</v>
      </c>
      <c r="F892" s="142">
        <v>86304</v>
      </c>
      <c r="G892" s="142">
        <f t="shared" si="60"/>
        <v>172608</v>
      </c>
      <c r="H892" s="142"/>
      <c r="I892" s="230"/>
      <c r="J892" s="129"/>
      <c r="K892" s="278"/>
      <c r="M892" s="285"/>
    </row>
    <row r="893" spans="1:13" x14ac:dyDescent="0.25">
      <c r="A893" s="234" t="s">
        <v>1517</v>
      </c>
      <c r="B893" s="167" t="s">
        <v>1518</v>
      </c>
      <c r="C893" s="168"/>
      <c r="D893" s="143" t="s">
        <v>1820</v>
      </c>
      <c r="E893" s="141">
        <v>2</v>
      </c>
      <c r="F893" s="142">
        <v>50692</v>
      </c>
      <c r="G893" s="142">
        <f t="shared" si="60"/>
        <v>101384</v>
      </c>
      <c r="H893" s="142"/>
      <c r="I893" s="230"/>
      <c r="J893" s="129"/>
      <c r="K893" s="278"/>
      <c r="M893" s="285"/>
    </row>
    <row r="894" spans="1:13" x14ac:dyDescent="0.25">
      <c r="A894" s="234" t="s">
        <v>1519</v>
      </c>
      <c r="B894" s="167" t="s">
        <v>1520</v>
      </c>
      <c r="C894" s="168"/>
      <c r="D894" s="143" t="s">
        <v>1820</v>
      </c>
      <c r="E894" s="141">
        <v>2</v>
      </c>
      <c r="F894" s="142">
        <v>21924</v>
      </c>
      <c r="G894" s="142">
        <f t="shared" si="60"/>
        <v>43848</v>
      </c>
      <c r="H894" s="142"/>
      <c r="I894" s="230"/>
      <c r="J894" s="129"/>
      <c r="K894" s="278"/>
      <c r="M894" s="285"/>
    </row>
    <row r="895" spans="1:13" ht="24" x14ac:dyDescent="0.25">
      <c r="A895" s="234" t="s">
        <v>1521</v>
      </c>
      <c r="B895" s="167" t="s">
        <v>1469</v>
      </c>
      <c r="C895" s="168"/>
      <c r="D895" s="143" t="s">
        <v>1827</v>
      </c>
      <c r="E895" s="141">
        <v>2</v>
      </c>
      <c r="F895" s="142">
        <v>94888</v>
      </c>
      <c r="G895" s="142">
        <f t="shared" si="60"/>
        <v>189776</v>
      </c>
      <c r="H895" s="142"/>
      <c r="I895" s="230"/>
      <c r="J895" s="129"/>
      <c r="K895" s="278"/>
      <c r="M895" s="285"/>
    </row>
    <row r="896" spans="1:13" x14ac:dyDescent="0.25">
      <c r="A896" s="234" t="s">
        <v>1522</v>
      </c>
      <c r="B896" s="167" t="s">
        <v>1472</v>
      </c>
      <c r="C896" s="168"/>
      <c r="D896" s="143" t="s">
        <v>1828</v>
      </c>
      <c r="E896" s="141">
        <v>2</v>
      </c>
      <c r="F896" s="142">
        <v>108692</v>
      </c>
      <c r="G896" s="142">
        <f t="shared" si="60"/>
        <v>217384</v>
      </c>
      <c r="H896" s="142"/>
      <c r="I896" s="230"/>
      <c r="J896" s="129"/>
      <c r="K896" s="278"/>
      <c r="M896" s="285"/>
    </row>
    <row r="897" spans="1:13" x14ac:dyDescent="0.25">
      <c r="A897" s="251" t="s">
        <v>1523</v>
      </c>
      <c r="B897" s="205" t="s">
        <v>1524</v>
      </c>
      <c r="C897" s="206"/>
      <c r="D897" s="143"/>
      <c r="E897" s="141"/>
      <c r="F897" s="142"/>
      <c r="G897" s="142"/>
      <c r="H897" s="142"/>
      <c r="I897" s="230"/>
      <c r="J897" s="129"/>
      <c r="K897" s="278"/>
      <c r="M897" s="285"/>
    </row>
    <row r="898" spans="1:13" x14ac:dyDescent="0.25">
      <c r="A898" s="234" t="s">
        <v>1525</v>
      </c>
      <c r="B898" s="167" t="s">
        <v>1526</v>
      </c>
      <c r="C898" s="168"/>
      <c r="D898" s="143" t="s">
        <v>1820</v>
      </c>
      <c r="E898" s="141">
        <v>2</v>
      </c>
      <c r="F898" s="142">
        <v>7038416</v>
      </c>
      <c r="G898" s="142">
        <f t="shared" si="60"/>
        <v>14076832</v>
      </c>
      <c r="H898" s="142"/>
      <c r="I898" s="230"/>
      <c r="J898" s="129"/>
      <c r="K898" s="278"/>
      <c r="M898" s="285"/>
    </row>
    <row r="899" spans="1:13" ht="24" x14ac:dyDescent="0.25">
      <c r="A899" s="234"/>
      <c r="B899" s="167" t="s">
        <v>1527</v>
      </c>
      <c r="C899" s="168"/>
      <c r="D899" s="143"/>
      <c r="E899" s="141"/>
      <c r="F899" s="142"/>
      <c r="G899" s="142"/>
      <c r="H899" s="142"/>
      <c r="I899" s="230"/>
      <c r="J899" s="129"/>
      <c r="K899" s="278"/>
      <c r="M899" s="285"/>
    </row>
    <row r="900" spans="1:13" x14ac:dyDescent="0.25">
      <c r="A900" s="234"/>
      <c r="B900" s="167" t="s">
        <v>1459</v>
      </c>
      <c r="C900" s="168"/>
      <c r="D900" s="143"/>
      <c r="E900" s="141"/>
      <c r="F900" s="142"/>
      <c r="G900" s="142"/>
      <c r="H900" s="142"/>
      <c r="I900" s="230"/>
      <c r="J900" s="129"/>
      <c r="K900" s="278"/>
      <c r="M900" s="285"/>
    </row>
    <row r="901" spans="1:13" ht="24" x14ac:dyDescent="0.25">
      <c r="A901" s="234"/>
      <c r="B901" s="167" t="s">
        <v>1528</v>
      </c>
      <c r="C901" s="168"/>
      <c r="D901" s="143"/>
      <c r="E901" s="141"/>
      <c r="F901" s="142"/>
      <c r="G901" s="142"/>
      <c r="H901" s="142"/>
      <c r="I901" s="230"/>
      <c r="J901" s="129"/>
      <c r="K901" s="278"/>
      <c r="M901" s="285"/>
    </row>
    <row r="902" spans="1:13" x14ac:dyDescent="0.25">
      <c r="A902" s="234" t="s">
        <v>1529</v>
      </c>
      <c r="B902" s="167" t="s">
        <v>1530</v>
      </c>
      <c r="C902" s="168"/>
      <c r="D902" s="143" t="s">
        <v>1820</v>
      </c>
      <c r="E902" s="141">
        <v>2</v>
      </c>
      <c r="F902" s="142">
        <v>1144456</v>
      </c>
      <c r="G902" s="142">
        <f t="shared" si="60"/>
        <v>2288912</v>
      </c>
      <c r="H902" s="142"/>
      <c r="I902" s="230"/>
      <c r="J902" s="129"/>
      <c r="K902" s="278"/>
      <c r="M902" s="285"/>
    </row>
    <row r="903" spans="1:13" x14ac:dyDescent="0.25">
      <c r="A903" s="234" t="s">
        <v>1531</v>
      </c>
      <c r="B903" s="167" t="s">
        <v>1532</v>
      </c>
      <c r="C903" s="168"/>
      <c r="D903" s="143" t="s">
        <v>1820</v>
      </c>
      <c r="E903" s="141">
        <v>2</v>
      </c>
      <c r="F903" s="142">
        <v>429664</v>
      </c>
      <c r="G903" s="142">
        <f t="shared" si="60"/>
        <v>859328</v>
      </c>
      <c r="H903" s="142"/>
      <c r="I903" s="230"/>
      <c r="J903" s="129"/>
      <c r="K903" s="278"/>
      <c r="M903" s="285"/>
    </row>
    <row r="904" spans="1:13" x14ac:dyDescent="0.25">
      <c r="A904" s="234" t="s">
        <v>1533</v>
      </c>
      <c r="B904" s="167" t="s">
        <v>1534</v>
      </c>
      <c r="C904" s="168"/>
      <c r="D904" s="143" t="s">
        <v>1820</v>
      </c>
      <c r="E904" s="141">
        <v>2</v>
      </c>
      <c r="F904" s="142">
        <v>391036</v>
      </c>
      <c r="G904" s="142">
        <f t="shared" si="60"/>
        <v>782072</v>
      </c>
      <c r="H904" s="142"/>
      <c r="I904" s="230"/>
      <c r="J904" s="129"/>
      <c r="K904" s="278"/>
      <c r="M904" s="285"/>
    </row>
    <row r="905" spans="1:13" x14ac:dyDescent="0.25">
      <c r="A905" s="234" t="s">
        <v>1535</v>
      </c>
      <c r="B905" s="167" t="s">
        <v>1467</v>
      </c>
      <c r="C905" s="168"/>
      <c r="D905" s="143" t="s">
        <v>1820</v>
      </c>
      <c r="E905" s="141">
        <v>2</v>
      </c>
      <c r="F905" s="142">
        <v>167272</v>
      </c>
      <c r="G905" s="142">
        <f t="shared" si="60"/>
        <v>334544</v>
      </c>
      <c r="H905" s="142"/>
      <c r="I905" s="230"/>
      <c r="J905" s="129"/>
      <c r="K905" s="278"/>
      <c r="M905" s="285"/>
    </row>
    <row r="906" spans="1:13" x14ac:dyDescent="0.25">
      <c r="A906" s="234" t="s">
        <v>1536</v>
      </c>
      <c r="B906" s="167" t="s">
        <v>1537</v>
      </c>
      <c r="C906" s="168"/>
      <c r="D906" s="143" t="s">
        <v>1820</v>
      </c>
      <c r="E906" s="141">
        <v>2</v>
      </c>
      <c r="F906" s="142">
        <v>220864</v>
      </c>
      <c r="G906" s="142">
        <f t="shared" si="60"/>
        <v>441728</v>
      </c>
      <c r="H906" s="142"/>
      <c r="I906" s="230"/>
      <c r="J906" s="129"/>
      <c r="K906" s="278"/>
      <c r="M906" s="285"/>
    </row>
    <row r="907" spans="1:13" ht="24" x14ac:dyDescent="0.25">
      <c r="A907" s="234" t="s">
        <v>1538</v>
      </c>
      <c r="B907" s="167" t="s">
        <v>1469</v>
      </c>
      <c r="C907" s="168"/>
      <c r="D907" s="143" t="s">
        <v>1827</v>
      </c>
      <c r="E907" s="141">
        <v>2</v>
      </c>
      <c r="F907" s="142">
        <v>170752</v>
      </c>
      <c r="G907" s="142">
        <f t="shared" si="60"/>
        <v>341504</v>
      </c>
      <c r="H907" s="142"/>
      <c r="I907" s="230"/>
      <c r="J907" s="129"/>
      <c r="K907" s="278"/>
      <c r="M907" s="285"/>
    </row>
    <row r="908" spans="1:13" x14ac:dyDescent="0.25">
      <c r="A908" s="234" t="s">
        <v>1539</v>
      </c>
      <c r="B908" s="167" t="s">
        <v>1472</v>
      </c>
      <c r="C908" s="168"/>
      <c r="D908" s="143" t="s">
        <v>1828</v>
      </c>
      <c r="E908" s="141">
        <v>2</v>
      </c>
      <c r="F908" s="142">
        <v>199404</v>
      </c>
      <c r="G908" s="142">
        <f t="shared" si="60"/>
        <v>398808</v>
      </c>
      <c r="H908" s="142"/>
      <c r="I908" s="230"/>
      <c r="J908" s="129"/>
      <c r="K908" s="278"/>
      <c r="M908" s="285"/>
    </row>
    <row r="909" spans="1:13" x14ac:dyDescent="0.25">
      <c r="A909" s="227" t="s">
        <v>1540</v>
      </c>
      <c r="B909" s="150" t="s">
        <v>1541</v>
      </c>
      <c r="C909" s="151"/>
      <c r="D909" s="152"/>
      <c r="E909" s="153"/>
      <c r="F909" s="154"/>
      <c r="G909" s="155">
        <f>SUM(G910:G917)</f>
        <v>122533468</v>
      </c>
      <c r="H909" s="154"/>
      <c r="I909" s="228"/>
      <c r="J909" s="129"/>
      <c r="K909" s="278"/>
      <c r="M909" s="285"/>
    </row>
    <row r="910" spans="1:13" x14ac:dyDescent="0.25">
      <c r="A910" s="234" t="s">
        <v>1542</v>
      </c>
      <c r="B910" s="167" t="s">
        <v>1543</v>
      </c>
      <c r="C910" s="168"/>
      <c r="D910" s="143" t="s">
        <v>1820</v>
      </c>
      <c r="E910" s="141">
        <v>1</v>
      </c>
      <c r="F910" s="142">
        <v>27534572</v>
      </c>
      <c r="G910" s="142">
        <f t="shared" ref="G910:G917" si="61">+F910*E910</f>
        <v>27534572</v>
      </c>
      <c r="H910" s="142"/>
      <c r="I910" s="230"/>
      <c r="J910" s="129"/>
      <c r="K910" s="278"/>
      <c r="M910" s="285"/>
    </row>
    <row r="911" spans="1:13" x14ac:dyDescent="0.25">
      <c r="A911" s="234" t="s">
        <v>1544</v>
      </c>
      <c r="B911" s="167" t="s">
        <v>1545</v>
      </c>
      <c r="C911" s="168"/>
      <c r="D911" s="143" t="s">
        <v>1820</v>
      </c>
      <c r="E911" s="141">
        <v>1</v>
      </c>
      <c r="F911" s="142">
        <v>33021604</v>
      </c>
      <c r="G911" s="142">
        <f t="shared" si="61"/>
        <v>33021604</v>
      </c>
      <c r="H911" s="142"/>
      <c r="I911" s="230"/>
      <c r="J911" s="129"/>
      <c r="K911" s="278"/>
      <c r="M911" s="285"/>
    </row>
    <row r="912" spans="1:13" x14ac:dyDescent="0.25">
      <c r="A912" s="234" t="s">
        <v>1546</v>
      </c>
      <c r="B912" s="167" t="s">
        <v>1547</v>
      </c>
      <c r="C912" s="168"/>
      <c r="D912" s="143" t="s">
        <v>1820</v>
      </c>
      <c r="E912" s="141">
        <v>1</v>
      </c>
      <c r="F912" s="142">
        <v>30278088</v>
      </c>
      <c r="G912" s="142">
        <f t="shared" si="61"/>
        <v>30278088</v>
      </c>
      <c r="H912" s="142"/>
      <c r="I912" s="230"/>
      <c r="J912" s="129"/>
      <c r="K912" s="278"/>
      <c r="M912" s="285"/>
    </row>
    <row r="913" spans="1:13" x14ac:dyDescent="0.25">
      <c r="A913" s="234" t="s">
        <v>1548</v>
      </c>
      <c r="B913" s="167" t="s">
        <v>1549</v>
      </c>
      <c r="C913" s="168"/>
      <c r="D913" s="143" t="s">
        <v>1820</v>
      </c>
      <c r="E913" s="141">
        <v>4</v>
      </c>
      <c r="F913" s="142">
        <v>3553544</v>
      </c>
      <c r="G913" s="142">
        <f t="shared" si="61"/>
        <v>14214176</v>
      </c>
      <c r="H913" s="142"/>
      <c r="I913" s="230"/>
      <c r="J913" s="129"/>
      <c r="K913" s="278"/>
      <c r="M913" s="285"/>
    </row>
    <row r="914" spans="1:13" x14ac:dyDescent="0.25">
      <c r="A914" s="234" t="s">
        <v>1550</v>
      </c>
      <c r="B914" s="167" t="s">
        <v>1549</v>
      </c>
      <c r="C914" s="168"/>
      <c r="D914" s="143" t="s">
        <v>1820</v>
      </c>
      <c r="E914" s="141">
        <v>2</v>
      </c>
      <c r="F914" s="142">
        <v>3553544</v>
      </c>
      <c r="G914" s="142">
        <f t="shared" si="61"/>
        <v>7107088</v>
      </c>
      <c r="H914" s="142"/>
      <c r="I914" s="230"/>
      <c r="J914" s="129"/>
      <c r="K914" s="278"/>
      <c r="M914" s="285"/>
    </row>
    <row r="915" spans="1:13" x14ac:dyDescent="0.25">
      <c r="A915" s="234" t="s">
        <v>1551</v>
      </c>
      <c r="B915" s="167" t="s">
        <v>1552</v>
      </c>
      <c r="C915" s="168"/>
      <c r="D915" s="143" t="s">
        <v>1827</v>
      </c>
      <c r="E915" s="141">
        <v>3</v>
      </c>
      <c r="F915" s="142">
        <v>2149596</v>
      </c>
      <c r="G915" s="142">
        <f t="shared" si="61"/>
        <v>6448788</v>
      </c>
      <c r="H915" s="142"/>
      <c r="I915" s="230"/>
      <c r="J915" s="129"/>
      <c r="K915" s="278"/>
      <c r="M915" s="285"/>
    </row>
    <row r="916" spans="1:13" x14ac:dyDescent="0.25">
      <c r="A916" s="234" t="s">
        <v>1553</v>
      </c>
      <c r="B916" s="167" t="s">
        <v>1554</v>
      </c>
      <c r="C916" s="168"/>
      <c r="D916" s="143" t="s">
        <v>1829</v>
      </c>
      <c r="E916" s="141">
        <v>3</v>
      </c>
      <c r="F916" s="142">
        <v>1052352</v>
      </c>
      <c r="G916" s="142">
        <f t="shared" si="61"/>
        <v>3157056</v>
      </c>
      <c r="H916" s="142"/>
      <c r="I916" s="230"/>
      <c r="J916" s="129"/>
      <c r="K916" s="278"/>
      <c r="M916" s="285"/>
    </row>
    <row r="917" spans="1:13" x14ac:dyDescent="0.25">
      <c r="A917" s="234" t="s">
        <v>1556</v>
      </c>
      <c r="B917" s="167" t="s">
        <v>1557</v>
      </c>
      <c r="C917" s="168"/>
      <c r="D917" s="143" t="s">
        <v>1830</v>
      </c>
      <c r="E917" s="141">
        <v>1</v>
      </c>
      <c r="F917" s="142">
        <v>772096</v>
      </c>
      <c r="G917" s="142">
        <f t="shared" si="61"/>
        <v>772096</v>
      </c>
      <c r="H917" s="142"/>
      <c r="I917" s="230"/>
      <c r="J917" s="129"/>
      <c r="K917" s="278"/>
      <c r="M917" s="285"/>
    </row>
    <row r="918" spans="1:13" x14ac:dyDescent="0.25">
      <c r="A918" s="227" t="s">
        <v>1559</v>
      </c>
      <c r="B918" s="150" t="s">
        <v>1560</v>
      </c>
      <c r="C918" s="151"/>
      <c r="D918" s="152"/>
      <c r="E918" s="153"/>
      <c r="F918" s="154"/>
      <c r="G918" s="155">
        <f>SUM(G919:G940)</f>
        <v>81463013</v>
      </c>
      <c r="H918" s="154"/>
      <c r="I918" s="228"/>
      <c r="J918" s="129"/>
      <c r="K918" s="278"/>
      <c r="M918" s="285"/>
    </row>
    <row r="919" spans="1:13" x14ac:dyDescent="0.25">
      <c r="A919" s="234"/>
      <c r="B919" s="167" t="s">
        <v>1561</v>
      </c>
      <c r="C919" s="168"/>
      <c r="D919" s="143"/>
      <c r="E919" s="141"/>
      <c r="F919" s="142"/>
      <c r="G919" s="142"/>
      <c r="H919" s="142"/>
      <c r="I919" s="230"/>
      <c r="J919" s="129"/>
      <c r="K919" s="278"/>
      <c r="M919" s="285"/>
    </row>
    <row r="920" spans="1:13" x14ac:dyDescent="0.25">
      <c r="A920" s="234" t="s">
        <v>1562</v>
      </c>
      <c r="B920" s="167" t="s">
        <v>1563</v>
      </c>
      <c r="C920" s="168"/>
      <c r="D920" s="143" t="s">
        <v>1820</v>
      </c>
      <c r="E920" s="141">
        <v>3</v>
      </c>
      <c r="F920" s="142">
        <v>3587764</v>
      </c>
      <c r="G920" s="142">
        <f t="shared" ref="G920:G940" si="62">+F920*E920</f>
        <v>10763292</v>
      </c>
      <c r="H920" s="142"/>
      <c r="I920" s="230"/>
      <c r="J920" s="129"/>
      <c r="K920" s="278"/>
      <c r="M920" s="285"/>
    </row>
    <row r="921" spans="1:13" ht="24" x14ac:dyDescent="0.25">
      <c r="A921" s="234" t="s">
        <v>1564</v>
      </c>
      <c r="B921" s="167" t="s">
        <v>1565</v>
      </c>
      <c r="C921" s="168"/>
      <c r="D921" s="143" t="s">
        <v>1820</v>
      </c>
      <c r="E921" s="141">
        <v>4</v>
      </c>
      <c r="F921" s="142">
        <v>4140040</v>
      </c>
      <c r="G921" s="142">
        <f t="shared" si="62"/>
        <v>16560160</v>
      </c>
      <c r="H921" s="142"/>
      <c r="I921" s="230"/>
      <c r="J921" s="129"/>
      <c r="K921" s="278"/>
      <c r="M921" s="285"/>
    </row>
    <row r="922" spans="1:13" ht="24" x14ac:dyDescent="0.25">
      <c r="A922" s="234" t="s">
        <v>1566</v>
      </c>
      <c r="B922" s="167" t="s">
        <v>1567</v>
      </c>
      <c r="C922" s="168"/>
      <c r="D922" s="143" t="s">
        <v>1820</v>
      </c>
      <c r="E922" s="141">
        <v>2</v>
      </c>
      <c r="F922" s="142">
        <v>3960936</v>
      </c>
      <c r="G922" s="142">
        <f t="shared" si="62"/>
        <v>7921872</v>
      </c>
      <c r="H922" s="142"/>
      <c r="I922" s="230"/>
      <c r="J922" s="129"/>
      <c r="K922" s="278"/>
      <c r="M922" s="285"/>
    </row>
    <row r="923" spans="1:13" ht="24" x14ac:dyDescent="0.25">
      <c r="A923" s="234" t="s">
        <v>1568</v>
      </c>
      <c r="B923" s="167" t="s">
        <v>1569</v>
      </c>
      <c r="C923" s="168"/>
      <c r="D923" s="143" t="s">
        <v>1820</v>
      </c>
      <c r="E923" s="141">
        <v>3</v>
      </c>
      <c r="F923" s="142">
        <v>3781716</v>
      </c>
      <c r="G923" s="142">
        <f t="shared" si="62"/>
        <v>11345148</v>
      </c>
      <c r="H923" s="142"/>
      <c r="I923" s="230"/>
      <c r="J923" s="129"/>
      <c r="K923" s="278"/>
      <c r="M923" s="285"/>
    </row>
    <row r="924" spans="1:13" ht="24" x14ac:dyDescent="0.25">
      <c r="A924" s="234" t="s">
        <v>1570</v>
      </c>
      <c r="B924" s="167" t="s">
        <v>1571</v>
      </c>
      <c r="C924" s="168"/>
      <c r="D924" s="143" t="s">
        <v>1820</v>
      </c>
      <c r="E924" s="141">
        <v>4</v>
      </c>
      <c r="F924" s="142">
        <v>3781716</v>
      </c>
      <c r="G924" s="142">
        <f t="shared" si="62"/>
        <v>15126864</v>
      </c>
      <c r="H924" s="142"/>
      <c r="I924" s="230"/>
      <c r="J924" s="129"/>
      <c r="K924" s="278"/>
      <c r="M924" s="285"/>
    </row>
    <row r="925" spans="1:13" x14ac:dyDescent="0.25">
      <c r="A925" s="234" t="s">
        <v>1572</v>
      </c>
      <c r="B925" s="167" t="s">
        <v>1573</v>
      </c>
      <c r="C925" s="168"/>
      <c r="D925" s="143" t="s">
        <v>1820</v>
      </c>
      <c r="E925" s="141">
        <v>16</v>
      </c>
      <c r="F925" s="142">
        <v>372360</v>
      </c>
      <c r="G925" s="142">
        <f t="shared" si="62"/>
        <v>5957760</v>
      </c>
      <c r="H925" s="142"/>
      <c r="I925" s="230"/>
      <c r="J925" s="129"/>
      <c r="K925" s="278"/>
      <c r="M925" s="285"/>
    </row>
    <row r="926" spans="1:13" x14ac:dyDescent="0.25">
      <c r="A926" s="234"/>
      <c r="B926" s="167" t="s">
        <v>1574</v>
      </c>
      <c r="C926" s="168"/>
      <c r="D926" s="143"/>
      <c r="E926" s="141"/>
      <c r="F926" s="142"/>
      <c r="G926" s="142"/>
      <c r="H926" s="142"/>
      <c r="I926" s="230"/>
      <c r="J926" s="129"/>
      <c r="K926" s="278"/>
      <c r="M926" s="285"/>
    </row>
    <row r="927" spans="1:13" ht="24" x14ac:dyDescent="0.25">
      <c r="A927" s="234"/>
      <c r="B927" s="167" t="s">
        <v>1575</v>
      </c>
      <c r="C927" s="168"/>
      <c r="D927" s="143"/>
      <c r="E927" s="141"/>
      <c r="F927" s="142"/>
      <c r="G927" s="142"/>
      <c r="H927" s="142"/>
      <c r="I927" s="230"/>
      <c r="J927" s="129"/>
      <c r="K927" s="278"/>
      <c r="M927" s="285"/>
    </row>
    <row r="928" spans="1:13" x14ac:dyDescent="0.25">
      <c r="A928" s="234" t="s">
        <v>1576</v>
      </c>
      <c r="B928" s="167" t="s">
        <v>1577</v>
      </c>
      <c r="C928" s="168"/>
      <c r="D928" s="143" t="s">
        <v>840</v>
      </c>
      <c r="E928" s="141">
        <v>240</v>
      </c>
      <c r="F928" s="142">
        <v>13850</v>
      </c>
      <c r="G928" s="142">
        <f t="shared" si="62"/>
        <v>3324000</v>
      </c>
      <c r="H928" s="142"/>
      <c r="I928" s="230"/>
      <c r="J928" s="129"/>
      <c r="K928" s="278"/>
      <c r="M928" s="285"/>
    </row>
    <row r="929" spans="1:13" x14ac:dyDescent="0.25">
      <c r="A929" s="234" t="s">
        <v>1578</v>
      </c>
      <c r="B929" s="167" t="s">
        <v>1579</v>
      </c>
      <c r="C929" s="168"/>
      <c r="D929" s="143" t="s">
        <v>1829</v>
      </c>
      <c r="E929" s="141">
        <v>192</v>
      </c>
      <c r="F929" s="142">
        <v>1056</v>
      </c>
      <c r="G929" s="142">
        <f t="shared" si="62"/>
        <v>202752</v>
      </c>
      <c r="H929" s="142"/>
      <c r="I929" s="230"/>
      <c r="J929" s="129"/>
      <c r="K929" s="278"/>
      <c r="M929" s="285"/>
    </row>
    <row r="930" spans="1:13" x14ac:dyDescent="0.25">
      <c r="A930" s="234" t="s">
        <v>1580</v>
      </c>
      <c r="B930" s="167" t="s">
        <v>1581</v>
      </c>
      <c r="C930" s="168"/>
      <c r="D930" s="143" t="s">
        <v>1829</v>
      </c>
      <c r="E930" s="141">
        <v>32</v>
      </c>
      <c r="F930" s="142">
        <v>1380</v>
      </c>
      <c r="G930" s="142">
        <f t="shared" si="62"/>
        <v>44160</v>
      </c>
      <c r="H930" s="142"/>
      <c r="I930" s="230"/>
      <c r="J930" s="129"/>
      <c r="K930" s="278"/>
      <c r="M930" s="285"/>
    </row>
    <row r="931" spans="1:13" x14ac:dyDescent="0.25">
      <c r="A931" s="234" t="s">
        <v>1582</v>
      </c>
      <c r="B931" s="167" t="s">
        <v>1583</v>
      </c>
      <c r="C931" s="168"/>
      <c r="D931" s="143" t="s">
        <v>1829</v>
      </c>
      <c r="E931" s="141">
        <v>12</v>
      </c>
      <c r="F931" s="142">
        <v>4234</v>
      </c>
      <c r="G931" s="142">
        <f t="shared" si="62"/>
        <v>50808</v>
      </c>
      <c r="H931" s="142"/>
      <c r="I931" s="230"/>
      <c r="J931" s="129"/>
      <c r="K931" s="278"/>
      <c r="M931" s="285"/>
    </row>
    <row r="932" spans="1:13" x14ac:dyDescent="0.25">
      <c r="A932" s="234" t="s">
        <v>1584</v>
      </c>
      <c r="B932" s="167" t="s">
        <v>1585</v>
      </c>
      <c r="C932" s="168"/>
      <c r="D932" s="143" t="s">
        <v>1830</v>
      </c>
      <c r="E932" s="141">
        <v>1</v>
      </c>
      <c r="F932" s="142">
        <v>112497</v>
      </c>
      <c r="G932" s="142">
        <f t="shared" si="62"/>
        <v>112497</v>
      </c>
      <c r="H932" s="142"/>
      <c r="I932" s="230"/>
      <c r="J932" s="129"/>
      <c r="K932" s="278"/>
      <c r="M932" s="285"/>
    </row>
    <row r="933" spans="1:13" x14ac:dyDescent="0.25">
      <c r="A933" s="234"/>
      <c r="B933" s="167" t="s">
        <v>1586</v>
      </c>
      <c r="C933" s="168"/>
      <c r="D933" s="143"/>
      <c r="E933" s="141"/>
      <c r="F933" s="142"/>
      <c r="G933" s="142"/>
      <c r="H933" s="142"/>
      <c r="I933" s="230"/>
      <c r="J933" s="129"/>
      <c r="K933" s="278"/>
      <c r="M933" s="285"/>
    </row>
    <row r="934" spans="1:13" x14ac:dyDescent="0.25">
      <c r="A934" s="234" t="s">
        <v>1587</v>
      </c>
      <c r="B934" s="167" t="s">
        <v>1588</v>
      </c>
      <c r="C934" s="168"/>
      <c r="D934" s="143" t="s">
        <v>840</v>
      </c>
      <c r="E934" s="141">
        <v>288</v>
      </c>
      <c r="F934" s="142">
        <v>10185</v>
      </c>
      <c r="G934" s="142">
        <f t="shared" si="62"/>
        <v>2933280</v>
      </c>
      <c r="H934" s="142"/>
      <c r="I934" s="230"/>
      <c r="J934" s="129"/>
      <c r="K934" s="278"/>
      <c r="M934" s="285"/>
    </row>
    <row r="935" spans="1:13" x14ac:dyDescent="0.25">
      <c r="A935" s="234" t="s">
        <v>1589</v>
      </c>
      <c r="B935" s="167" t="s">
        <v>1577</v>
      </c>
      <c r="C935" s="168"/>
      <c r="D935" s="143" t="s">
        <v>840</v>
      </c>
      <c r="E935" s="141">
        <v>72</v>
      </c>
      <c r="F935" s="142">
        <v>15382</v>
      </c>
      <c r="G935" s="142">
        <f t="shared" si="62"/>
        <v>1107504</v>
      </c>
      <c r="H935" s="142"/>
      <c r="I935" s="230"/>
      <c r="J935" s="129"/>
      <c r="K935" s="278"/>
      <c r="M935" s="285"/>
    </row>
    <row r="936" spans="1:13" x14ac:dyDescent="0.25">
      <c r="A936" s="234" t="s">
        <v>1590</v>
      </c>
      <c r="B936" s="167" t="s">
        <v>1579</v>
      </c>
      <c r="C936" s="168"/>
      <c r="D936" s="143" t="s">
        <v>1829</v>
      </c>
      <c r="E936" s="141">
        <v>12</v>
      </c>
      <c r="F936" s="142">
        <v>1056</v>
      </c>
      <c r="G936" s="142">
        <f t="shared" si="62"/>
        <v>12672</v>
      </c>
      <c r="H936" s="142"/>
      <c r="I936" s="230"/>
      <c r="J936" s="129"/>
      <c r="K936" s="278"/>
      <c r="M936" s="285"/>
    </row>
    <row r="937" spans="1:13" x14ac:dyDescent="0.25">
      <c r="A937" s="234" t="s">
        <v>1591</v>
      </c>
      <c r="B937" s="167" t="s">
        <v>1581</v>
      </c>
      <c r="C937" s="168"/>
      <c r="D937" s="143" t="s">
        <v>1829</v>
      </c>
      <c r="E937" s="141">
        <v>12</v>
      </c>
      <c r="F937" s="142">
        <v>1380</v>
      </c>
      <c r="G937" s="142">
        <f t="shared" si="62"/>
        <v>16560</v>
      </c>
      <c r="H937" s="142"/>
      <c r="I937" s="230"/>
      <c r="J937" s="129"/>
      <c r="K937" s="278"/>
      <c r="M937" s="285"/>
    </row>
    <row r="938" spans="1:13" x14ac:dyDescent="0.25">
      <c r="A938" s="234" t="s">
        <v>1592</v>
      </c>
      <c r="B938" s="167" t="s">
        <v>1583</v>
      </c>
      <c r="C938" s="168"/>
      <c r="D938" s="143" t="s">
        <v>1829</v>
      </c>
      <c r="E938" s="141">
        <v>18</v>
      </c>
      <c r="F938" s="142">
        <v>4234</v>
      </c>
      <c r="G938" s="142">
        <f t="shared" si="62"/>
        <v>76212</v>
      </c>
      <c r="H938" s="142"/>
      <c r="I938" s="230"/>
      <c r="J938" s="129"/>
      <c r="K938" s="278"/>
      <c r="M938" s="285"/>
    </row>
    <row r="939" spans="1:13" x14ac:dyDescent="0.25">
      <c r="A939" s="234" t="s">
        <v>1593</v>
      </c>
      <c r="B939" s="167" t="s">
        <v>1594</v>
      </c>
      <c r="C939" s="168"/>
      <c r="D939" s="143" t="s">
        <v>840</v>
      </c>
      <c r="E939" s="141">
        <v>24</v>
      </c>
      <c r="F939" s="142">
        <v>8654</v>
      </c>
      <c r="G939" s="142">
        <f t="shared" si="62"/>
        <v>207696</v>
      </c>
      <c r="H939" s="142"/>
      <c r="I939" s="230"/>
      <c r="J939" s="129"/>
      <c r="K939" s="278"/>
      <c r="M939" s="285"/>
    </row>
    <row r="940" spans="1:13" x14ac:dyDescent="0.25">
      <c r="A940" s="234" t="s">
        <v>1595</v>
      </c>
      <c r="B940" s="167" t="s">
        <v>1596</v>
      </c>
      <c r="C940" s="168"/>
      <c r="D940" s="143" t="s">
        <v>1820</v>
      </c>
      <c r="E940" s="141">
        <v>16</v>
      </c>
      <c r="F940" s="142">
        <v>356236</v>
      </c>
      <c r="G940" s="142">
        <f t="shared" si="62"/>
        <v>5699776</v>
      </c>
      <c r="H940" s="142"/>
      <c r="I940" s="230"/>
      <c r="J940" s="129"/>
      <c r="K940" s="278"/>
      <c r="M940" s="285"/>
    </row>
    <row r="941" spans="1:13" x14ac:dyDescent="0.25">
      <c r="A941" s="227" t="s">
        <v>1597</v>
      </c>
      <c r="B941" s="150" t="s">
        <v>1598</v>
      </c>
      <c r="C941" s="151"/>
      <c r="D941" s="152"/>
      <c r="E941" s="153"/>
      <c r="F941" s="154"/>
      <c r="G941" s="155">
        <f>SUM(G942:G957)</f>
        <v>17772812</v>
      </c>
      <c r="H941" s="154"/>
      <c r="I941" s="228"/>
      <c r="J941" s="129"/>
      <c r="K941" s="278"/>
      <c r="M941" s="285"/>
    </row>
    <row r="942" spans="1:13" x14ac:dyDescent="0.25">
      <c r="A942" s="234"/>
      <c r="B942" s="167" t="s">
        <v>1599</v>
      </c>
      <c r="C942" s="168"/>
      <c r="D942" s="143"/>
      <c r="E942" s="141"/>
      <c r="F942" s="142"/>
      <c r="G942" s="142"/>
      <c r="H942" s="142"/>
      <c r="I942" s="230"/>
      <c r="J942" s="129"/>
      <c r="K942" s="278"/>
      <c r="M942" s="285"/>
    </row>
    <row r="943" spans="1:13" x14ac:dyDescent="0.25">
      <c r="A943" s="234"/>
      <c r="B943" s="167" t="s">
        <v>1600</v>
      </c>
      <c r="C943" s="168"/>
      <c r="D943" s="143"/>
      <c r="E943" s="141"/>
      <c r="F943" s="142"/>
      <c r="G943" s="142"/>
      <c r="H943" s="142"/>
      <c r="I943" s="230"/>
      <c r="J943" s="129"/>
      <c r="K943" s="278"/>
      <c r="M943" s="285"/>
    </row>
    <row r="944" spans="1:13" ht="24" x14ac:dyDescent="0.25">
      <c r="A944" s="234"/>
      <c r="B944" s="167" t="s">
        <v>1601</v>
      </c>
      <c r="C944" s="168"/>
      <c r="D944" s="143"/>
      <c r="E944" s="141"/>
      <c r="F944" s="142"/>
      <c r="G944" s="142"/>
      <c r="H944" s="142"/>
      <c r="I944" s="230"/>
      <c r="J944" s="129"/>
      <c r="K944" s="278"/>
      <c r="M944" s="285"/>
    </row>
    <row r="945" spans="1:13" x14ac:dyDescent="0.25">
      <c r="A945" s="234" t="s">
        <v>1602</v>
      </c>
      <c r="B945" s="167" t="s">
        <v>1603</v>
      </c>
      <c r="C945" s="168"/>
      <c r="D945" s="143" t="s">
        <v>840</v>
      </c>
      <c r="E945" s="141">
        <v>12</v>
      </c>
      <c r="F945" s="142">
        <v>122380</v>
      </c>
      <c r="G945" s="142">
        <f t="shared" ref="G945:G957" si="63">+F945*E945</f>
        <v>1468560</v>
      </c>
      <c r="H945" s="142"/>
      <c r="I945" s="230"/>
      <c r="J945" s="129"/>
      <c r="K945" s="278"/>
      <c r="M945" s="285"/>
    </row>
    <row r="946" spans="1:13" x14ac:dyDescent="0.25">
      <c r="A946" s="234" t="s">
        <v>1604</v>
      </c>
      <c r="B946" s="167" t="s">
        <v>1605</v>
      </c>
      <c r="C946" s="168"/>
      <c r="D946" s="143" t="s">
        <v>840</v>
      </c>
      <c r="E946" s="141">
        <v>27</v>
      </c>
      <c r="F946" s="142">
        <v>80736</v>
      </c>
      <c r="G946" s="142">
        <f t="shared" si="63"/>
        <v>2179872</v>
      </c>
      <c r="H946" s="142"/>
      <c r="I946" s="230"/>
      <c r="J946" s="129"/>
      <c r="K946" s="278"/>
      <c r="M946" s="285"/>
    </row>
    <row r="947" spans="1:13" x14ac:dyDescent="0.25">
      <c r="A947" s="234" t="s">
        <v>1606</v>
      </c>
      <c r="B947" s="167" t="s">
        <v>1607</v>
      </c>
      <c r="C947" s="168"/>
      <c r="D947" s="143" t="s">
        <v>840</v>
      </c>
      <c r="E947" s="141">
        <v>18</v>
      </c>
      <c r="F947" s="142">
        <v>53244</v>
      </c>
      <c r="G947" s="142">
        <f t="shared" si="63"/>
        <v>958392</v>
      </c>
      <c r="H947" s="142"/>
      <c r="I947" s="230"/>
      <c r="J947" s="129"/>
      <c r="K947" s="278"/>
      <c r="M947" s="285"/>
    </row>
    <row r="948" spans="1:13" x14ac:dyDescent="0.25">
      <c r="A948" s="234" t="s">
        <v>1608</v>
      </c>
      <c r="B948" s="167" t="s">
        <v>1609</v>
      </c>
      <c r="C948" s="168"/>
      <c r="D948" s="143" t="s">
        <v>840</v>
      </c>
      <c r="E948" s="141">
        <v>129</v>
      </c>
      <c r="F948" s="142">
        <v>50344</v>
      </c>
      <c r="G948" s="142">
        <f t="shared" si="63"/>
        <v>6494376</v>
      </c>
      <c r="H948" s="142"/>
      <c r="I948" s="230"/>
      <c r="J948" s="129"/>
      <c r="K948" s="278"/>
      <c r="M948" s="285"/>
    </row>
    <row r="949" spans="1:13" x14ac:dyDescent="0.25">
      <c r="A949" s="234" t="s">
        <v>1610</v>
      </c>
      <c r="B949" s="167" t="s">
        <v>1611</v>
      </c>
      <c r="C949" s="168"/>
      <c r="D949" s="143" t="s">
        <v>840</v>
      </c>
      <c r="E949" s="141">
        <v>36</v>
      </c>
      <c r="F949" s="142">
        <v>36424</v>
      </c>
      <c r="G949" s="142">
        <f t="shared" si="63"/>
        <v>1311264</v>
      </c>
      <c r="H949" s="142"/>
      <c r="I949" s="230"/>
      <c r="J949" s="129"/>
      <c r="K949" s="278"/>
      <c r="M949" s="285"/>
    </row>
    <row r="950" spans="1:13" x14ac:dyDescent="0.25">
      <c r="A950" s="234" t="s">
        <v>1612</v>
      </c>
      <c r="B950" s="167" t="s">
        <v>1613</v>
      </c>
      <c r="C950" s="168"/>
      <c r="D950" s="143" t="s">
        <v>840</v>
      </c>
      <c r="E950" s="141">
        <v>102</v>
      </c>
      <c r="F950" s="142">
        <v>27956</v>
      </c>
      <c r="G950" s="142">
        <f t="shared" si="63"/>
        <v>2851512</v>
      </c>
      <c r="H950" s="142"/>
      <c r="I950" s="230"/>
      <c r="J950" s="129"/>
      <c r="K950" s="278"/>
      <c r="M950" s="285"/>
    </row>
    <row r="951" spans="1:13" x14ac:dyDescent="0.25">
      <c r="A951" s="234"/>
      <c r="B951" s="167" t="s">
        <v>1614</v>
      </c>
      <c r="C951" s="168"/>
      <c r="D951" s="143"/>
      <c r="E951" s="141"/>
      <c r="F951" s="142"/>
      <c r="G951" s="142"/>
      <c r="H951" s="142"/>
      <c r="I951" s="230"/>
      <c r="J951" s="129"/>
      <c r="K951" s="278"/>
      <c r="M951" s="285"/>
    </row>
    <row r="952" spans="1:13" x14ac:dyDescent="0.25">
      <c r="A952" s="234" t="s">
        <v>1615</v>
      </c>
      <c r="B952" s="167" t="s">
        <v>1605</v>
      </c>
      <c r="C952" s="168"/>
      <c r="D952" s="143" t="s">
        <v>840</v>
      </c>
      <c r="E952" s="141">
        <v>27</v>
      </c>
      <c r="F952" s="142">
        <v>4988</v>
      </c>
      <c r="G952" s="142">
        <f t="shared" si="63"/>
        <v>134676</v>
      </c>
      <c r="H952" s="142"/>
      <c r="I952" s="230"/>
      <c r="J952" s="129"/>
      <c r="K952" s="278"/>
      <c r="M952" s="285"/>
    </row>
    <row r="953" spans="1:13" x14ac:dyDescent="0.25">
      <c r="A953" s="234" t="s">
        <v>1616</v>
      </c>
      <c r="B953" s="167" t="s">
        <v>1607</v>
      </c>
      <c r="C953" s="168"/>
      <c r="D953" s="143" t="s">
        <v>840</v>
      </c>
      <c r="E953" s="141">
        <v>18</v>
      </c>
      <c r="F953" s="142">
        <v>4756</v>
      </c>
      <c r="G953" s="142">
        <f t="shared" si="63"/>
        <v>85608</v>
      </c>
      <c r="H953" s="142"/>
      <c r="I953" s="230"/>
      <c r="J953" s="129"/>
      <c r="K953" s="278"/>
      <c r="M953" s="285"/>
    </row>
    <row r="954" spans="1:13" x14ac:dyDescent="0.25">
      <c r="A954" s="234" t="s">
        <v>1617</v>
      </c>
      <c r="B954" s="167" t="s">
        <v>1609</v>
      </c>
      <c r="C954" s="168"/>
      <c r="D954" s="143" t="s">
        <v>840</v>
      </c>
      <c r="E954" s="141">
        <v>129</v>
      </c>
      <c r="F954" s="142">
        <v>4408</v>
      </c>
      <c r="G954" s="142">
        <f t="shared" si="63"/>
        <v>568632</v>
      </c>
      <c r="H954" s="142"/>
      <c r="I954" s="230"/>
      <c r="J954" s="129"/>
      <c r="K954" s="278"/>
      <c r="M954" s="285"/>
    </row>
    <row r="955" spans="1:13" x14ac:dyDescent="0.25">
      <c r="A955" s="234" t="s">
        <v>1618</v>
      </c>
      <c r="B955" s="167" t="s">
        <v>1611</v>
      </c>
      <c r="C955" s="168"/>
      <c r="D955" s="143" t="s">
        <v>840</v>
      </c>
      <c r="E955" s="141">
        <v>36</v>
      </c>
      <c r="F955" s="142">
        <v>3480</v>
      </c>
      <c r="G955" s="142">
        <f t="shared" si="63"/>
        <v>125280</v>
      </c>
      <c r="H955" s="142"/>
      <c r="I955" s="230"/>
      <c r="J955" s="129"/>
      <c r="K955" s="278"/>
      <c r="M955" s="285"/>
    </row>
    <row r="956" spans="1:13" x14ac:dyDescent="0.25">
      <c r="A956" s="234" t="s">
        <v>1619</v>
      </c>
      <c r="B956" s="167" t="s">
        <v>1613</v>
      </c>
      <c r="C956" s="168"/>
      <c r="D956" s="143" t="s">
        <v>840</v>
      </c>
      <c r="E956" s="141">
        <v>102</v>
      </c>
      <c r="F956" s="142">
        <v>1856</v>
      </c>
      <c r="G956" s="142">
        <f t="shared" si="63"/>
        <v>189312</v>
      </c>
      <c r="H956" s="142"/>
      <c r="I956" s="230"/>
      <c r="J956" s="129"/>
      <c r="K956" s="278"/>
      <c r="M956" s="285"/>
    </row>
    <row r="957" spans="1:13" x14ac:dyDescent="0.25">
      <c r="A957" s="234" t="s">
        <v>1620</v>
      </c>
      <c r="B957" s="167" t="s">
        <v>1621</v>
      </c>
      <c r="C957" s="168"/>
      <c r="D957" s="143" t="s">
        <v>1830</v>
      </c>
      <c r="E957" s="141">
        <v>1</v>
      </c>
      <c r="F957" s="142">
        <v>1405328</v>
      </c>
      <c r="G957" s="142">
        <f t="shared" si="63"/>
        <v>1405328</v>
      </c>
      <c r="H957" s="142"/>
      <c r="I957" s="230"/>
      <c r="J957" s="129"/>
      <c r="K957" s="278"/>
      <c r="M957" s="285"/>
    </row>
    <row r="958" spans="1:13" x14ac:dyDescent="0.25">
      <c r="A958" s="227" t="s">
        <v>1622</v>
      </c>
      <c r="B958" s="150" t="s">
        <v>1623</v>
      </c>
      <c r="C958" s="151"/>
      <c r="D958" s="152"/>
      <c r="E958" s="153"/>
      <c r="F958" s="154"/>
      <c r="G958" s="155">
        <f>SUM(G960)</f>
        <v>6835648</v>
      </c>
      <c r="H958" s="154"/>
      <c r="I958" s="228"/>
      <c r="J958" s="129"/>
      <c r="K958" s="278"/>
      <c r="M958" s="285"/>
    </row>
    <row r="959" spans="1:13" x14ac:dyDescent="0.25">
      <c r="A959" s="234"/>
      <c r="B959" s="167" t="s">
        <v>1624</v>
      </c>
      <c r="C959" s="168"/>
      <c r="D959" s="143"/>
      <c r="E959" s="141"/>
      <c r="F959" s="142"/>
      <c r="G959" s="142"/>
      <c r="H959" s="142"/>
      <c r="I959" s="230"/>
      <c r="J959" s="129"/>
      <c r="K959" s="278"/>
      <c r="M959" s="285"/>
    </row>
    <row r="960" spans="1:13" x14ac:dyDescent="0.25">
      <c r="A960" s="234" t="s">
        <v>1625</v>
      </c>
      <c r="B960" s="167" t="s">
        <v>1626</v>
      </c>
      <c r="C960" s="168"/>
      <c r="D960" s="143" t="s">
        <v>1820</v>
      </c>
      <c r="E960" s="141">
        <v>16</v>
      </c>
      <c r="F960" s="142">
        <v>427228</v>
      </c>
      <c r="G960" s="142">
        <f>+F960*E960</f>
        <v>6835648</v>
      </c>
      <c r="H960" s="142"/>
      <c r="I960" s="230"/>
      <c r="J960" s="129"/>
      <c r="K960" s="278"/>
      <c r="M960" s="285"/>
    </row>
    <row r="961" spans="1:13" x14ac:dyDescent="0.25">
      <c r="A961" s="227" t="s">
        <v>1627</v>
      </c>
      <c r="B961" s="150" t="s">
        <v>1628</v>
      </c>
      <c r="C961" s="151"/>
      <c r="D961" s="152"/>
      <c r="E961" s="153"/>
      <c r="F961" s="154"/>
      <c r="G961" s="155">
        <f>SUM(G963:G1042)</f>
        <v>48314348</v>
      </c>
      <c r="H961" s="154"/>
      <c r="I961" s="228"/>
      <c r="J961" s="129"/>
      <c r="K961" s="278"/>
      <c r="M961" s="285"/>
    </row>
    <row r="962" spans="1:13" x14ac:dyDescent="0.25">
      <c r="A962" s="234"/>
      <c r="B962" s="205" t="s">
        <v>1629</v>
      </c>
      <c r="C962" s="206" t="s">
        <v>1630</v>
      </c>
      <c r="D962" s="143"/>
      <c r="E962" s="141"/>
      <c r="F962" s="142"/>
      <c r="G962" s="142"/>
      <c r="H962" s="142"/>
      <c r="I962" s="230"/>
      <c r="J962" s="129"/>
      <c r="K962" s="278"/>
      <c r="M962" s="285"/>
    </row>
    <row r="963" spans="1:13" x14ac:dyDescent="0.25">
      <c r="A963" s="234" t="s">
        <v>1631</v>
      </c>
      <c r="B963" s="167" t="s">
        <v>1632</v>
      </c>
      <c r="C963" s="168">
        <v>4</v>
      </c>
      <c r="D963" s="143" t="s">
        <v>840</v>
      </c>
      <c r="E963" s="141">
        <v>9</v>
      </c>
      <c r="F963" s="142">
        <v>35380</v>
      </c>
      <c r="G963" s="142">
        <f t="shared" ref="G963:G1026" si="64">+F963*E963</f>
        <v>318420</v>
      </c>
      <c r="H963" s="142"/>
      <c r="I963" s="230"/>
      <c r="J963" s="129"/>
      <c r="K963" s="278"/>
      <c r="M963" s="285"/>
    </row>
    <row r="964" spans="1:13" x14ac:dyDescent="0.25">
      <c r="A964" s="234" t="s">
        <v>1633</v>
      </c>
      <c r="B964" s="167" t="s">
        <v>1632</v>
      </c>
      <c r="C964" s="168">
        <v>6</v>
      </c>
      <c r="D964" s="143" t="s">
        <v>840</v>
      </c>
      <c r="E964" s="141">
        <v>90</v>
      </c>
      <c r="F964" s="142">
        <v>52432</v>
      </c>
      <c r="G964" s="142">
        <f t="shared" si="64"/>
        <v>4718880</v>
      </c>
      <c r="H964" s="142"/>
      <c r="I964" s="230"/>
      <c r="J964" s="129"/>
      <c r="K964" s="278"/>
      <c r="M964" s="285"/>
    </row>
    <row r="965" spans="1:13" x14ac:dyDescent="0.25">
      <c r="A965" s="234" t="s">
        <v>1634</v>
      </c>
      <c r="B965" s="167" t="s">
        <v>1632</v>
      </c>
      <c r="C965" s="168">
        <v>8</v>
      </c>
      <c r="D965" s="143" t="s">
        <v>840</v>
      </c>
      <c r="E965" s="141">
        <v>48</v>
      </c>
      <c r="F965" s="142">
        <v>69368</v>
      </c>
      <c r="G965" s="142">
        <f t="shared" si="64"/>
        <v>3329664</v>
      </c>
      <c r="H965" s="142"/>
      <c r="I965" s="230"/>
      <c r="J965" s="129"/>
      <c r="K965" s="278"/>
      <c r="M965" s="285"/>
    </row>
    <row r="966" spans="1:13" x14ac:dyDescent="0.25">
      <c r="A966" s="234" t="s">
        <v>1635</v>
      </c>
      <c r="B966" s="167" t="s">
        <v>1632</v>
      </c>
      <c r="C966" s="168">
        <v>9</v>
      </c>
      <c r="D966" s="143" t="s">
        <v>840</v>
      </c>
      <c r="E966" s="141">
        <v>18</v>
      </c>
      <c r="F966" s="142">
        <v>77836</v>
      </c>
      <c r="G966" s="142">
        <f t="shared" si="64"/>
        <v>1401048</v>
      </c>
      <c r="H966" s="142"/>
      <c r="I966" s="230"/>
      <c r="J966" s="129"/>
      <c r="K966" s="278"/>
      <c r="M966" s="285"/>
    </row>
    <row r="967" spans="1:13" x14ac:dyDescent="0.25">
      <c r="A967" s="234" t="s">
        <v>1636</v>
      </c>
      <c r="B967" s="167" t="s">
        <v>1632</v>
      </c>
      <c r="C967" s="168">
        <v>10</v>
      </c>
      <c r="D967" s="143" t="s">
        <v>840</v>
      </c>
      <c r="E967" s="141">
        <v>56</v>
      </c>
      <c r="F967" s="142">
        <v>86304</v>
      </c>
      <c r="G967" s="142">
        <f t="shared" si="64"/>
        <v>4833024</v>
      </c>
      <c r="H967" s="142"/>
      <c r="I967" s="230"/>
      <c r="J967" s="129"/>
      <c r="K967" s="278"/>
      <c r="M967" s="285"/>
    </row>
    <row r="968" spans="1:13" x14ac:dyDescent="0.25">
      <c r="A968" s="234" t="s">
        <v>1637</v>
      </c>
      <c r="B968" s="167" t="s">
        <v>1632</v>
      </c>
      <c r="C968" s="168">
        <v>11</v>
      </c>
      <c r="D968" s="143" t="s">
        <v>840</v>
      </c>
      <c r="E968" s="141">
        <v>24</v>
      </c>
      <c r="F968" s="142">
        <v>94424</v>
      </c>
      <c r="G968" s="142">
        <f t="shared" si="64"/>
        <v>2266176</v>
      </c>
      <c r="H968" s="142"/>
      <c r="I968" s="230"/>
      <c r="J968" s="129"/>
      <c r="K968" s="278"/>
      <c r="M968" s="285"/>
    </row>
    <row r="969" spans="1:13" x14ac:dyDescent="0.25">
      <c r="A969" s="234" t="s">
        <v>1638</v>
      </c>
      <c r="B969" s="167" t="s">
        <v>1632</v>
      </c>
      <c r="C969" s="168">
        <v>12</v>
      </c>
      <c r="D969" s="143" t="s">
        <v>840</v>
      </c>
      <c r="E969" s="141">
        <v>12</v>
      </c>
      <c r="F969" s="142">
        <v>113796</v>
      </c>
      <c r="G969" s="142">
        <f t="shared" si="64"/>
        <v>1365552</v>
      </c>
      <c r="H969" s="142"/>
      <c r="I969" s="230"/>
      <c r="J969" s="129"/>
      <c r="K969" s="278"/>
      <c r="M969" s="285"/>
    </row>
    <row r="970" spans="1:13" x14ac:dyDescent="0.25">
      <c r="A970" s="234" t="s">
        <v>1639</v>
      </c>
      <c r="B970" s="167" t="s">
        <v>1632</v>
      </c>
      <c r="C970" s="168">
        <v>14</v>
      </c>
      <c r="D970" s="143" t="s">
        <v>840</v>
      </c>
      <c r="E970" s="141">
        <v>6</v>
      </c>
      <c r="F970" s="142">
        <v>134792</v>
      </c>
      <c r="G970" s="142">
        <f t="shared" si="64"/>
        <v>808752</v>
      </c>
      <c r="H970" s="142"/>
      <c r="I970" s="230"/>
      <c r="J970" s="129"/>
      <c r="K970" s="278"/>
      <c r="M970" s="285"/>
    </row>
    <row r="971" spans="1:13" x14ac:dyDescent="0.25">
      <c r="A971" s="234" t="s">
        <v>1640</v>
      </c>
      <c r="B971" s="167" t="s">
        <v>1632</v>
      </c>
      <c r="C971" s="168">
        <v>16</v>
      </c>
      <c r="D971" s="143" t="s">
        <v>840</v>
      </c>
      <c r="E971" s="141">
        <v>6</v>
      </c>
      <c r="F971" s="142">
        <v>142216</v>
      </c>
      <c r="G971" s="142">
        <f t="shared" si="64"/>
        <v>853296</v>
      </c>
      <c r="H971" s="142"/>
      <c r="I971" s="230"/>
      <c r="J971" s="129"/>
      <c r="K971" s="278"/>
      <c r="M971" s="285"/>
    </row>
    <row r="972" spans="1:13" x14ac:dyDescent="0.25">
      <c r="A972" s="234" t="s">
        <v>1641</v>
      </c>
      <c r="B972" s="167" t="s">
        <v>1632</v>
      </c>
      <c r="C972" s="168">
        <v>18</v>
      </c>
      <c r="D972" s="143" t="s">
        <v>840</v>
      </c>
      <c r="E972" s="141">
        <v>24</v>
      </c>
      <c r="F972" s="142">
        <v>149756</v>
      </c>
      <c r="G972" s="142">
        <f t="shared" si="64"/>
        <v>3594144</v>
      </c>
      <c r="H972" s="142"/>
      <c r="I972" s="230"/>
      <c r="J972" s="129"/>
      <c r="K972" s="278"/>
      <c r="M972" s="285"/>
    </row>
    <row r="973" spans="1:13" x14ac:dyDescent="0.25">
      <c r="A973" s="234"/>
      <c r="B973" s="205" t="s">
        <v>1642</v>
      </c>
      <c r="C973" s="206" t="s">
        <v>1630</v>
      </c>
      <c r="D973" s="143"/>
      <c r="E973" s="141"/>
      <c r="F973" s="142"/>
      <c r="G973" s="142"/>
      <c r="H973" s="142"/>
      <c r="I973" s="230"/>
      <c r="J973" s="129"/>
      <c r="K973" s="278"/>
      <c r="M973" s="285"/>
    </row>
    <row r="974" spans="1:13" x14ac:dyDescent="0.25">
      <c r="A974" s="234" t="s">
        <v>1643</v>
      </c>
      <c r="B974" s="167" t="s">
        <v>1632</v>
      </c>
      <c r="C974" s="168">
        <v>4</v>
      </c>
      <c r="D974" s="143" t="s">
        <v>1820</v>
      </c>
      <c r="E974" s="141">
        <v>4</v>
      </c>
      <c r="F974" s="142">
        <v>32944</v>
      </c>
      <c r="G974" s="142">
        <f t="shared" si="64"/>
        <v>131776</v>
      </c>
      <c r="H974" s="142"/>
      <c r="I974" s="230"/>
      <c r="J974" s="129"/>
      <c r="K974" s="278"/>
      <c r="M974" s="285"/>
    </row>
    <row r="975" spans="1:13" x14ac:dyDescent="0.25">
      <c r="A975" s="234" t="s">
        <v>1644</v>
      </c>
      <c r="B975" s="167" t="s">
        <v>1632</v>
      </c>
      <c r="C975" s="168">
        <v>6</v>
      </c>
      <c r="D975" s="143" t="s">
        <v>1820</v>
      </c>
      <c r="E975" s="141">
        <v>3</v>
      </c>
      <c r="F975" s="142">
        <v>51040</v>
      </c>
      <c r="G975" s="142">
        <f t="shared" si="64"/>
        <v>153120</v>
      </c>
      <c r="H975" s="142"/>
      <c r="I975" s="230"/>
      <c r="J975" s="129"/>
      <c r="K975" s="278"/>
      <c r="M975" s="285"/>
    </row>
    <row r="976" spans="1:13" x14ac:dyDescent="0.25">
      <c r="A976" s="234" t="s">
        <v>1645</v>
      </c>
      <c r="B976" s="167" t="s">
        <v>1632</v>
      </c>
      <c r="C976" s="168">
        <v>8</v>
      </c>
      <c r="D976" s="143" t="s">
        <v>1820</v>
      </c>
      <c r="E976" s="141">
        <v>5</v>
      </c>
      <c r="F976" s="142">
        <v>65308</v>
      </c>
      <c r="G976" s="142">
        <f t="shared" si="64"/>
        <v>326540</v>
      </c>
      <c r="H976" s="142"/>
      <c r="I976" s="230"/>
      <c r="J976" s="129"/>
      <c r="K976" s="278"/>
      <c r="M976" s="285"/>
    </row>
    <row r="977" spans="1:13" x14ac:dyDescent="0.25">
      <c r="A977" s="234" t="s">
        <v>1646</v>
      </c>
      <c r="B977" s="167" t="s">
        <v>1632</v>
      </c>
      <c r="C977" s="168">
        <v>9</v>
      </c>
      <c r="D977" s="143" t="s">
        <v>1820</v>
      </c>
      <c r="E977" s="141">
        <v>1</v>
      </c>
      <c r="F977" s="142">
        <v>73892</v>
      </c>
      <c r="G977" s="142">
        <f t="shared" si="64"/>
        <v>73892</v>
      </c>
      <c r="H977" s="142"/>
      <c r="I977" s="230"/>
      <c r="J977" s="129"/>
      <c r="K977" s="278"/>
      <c r="M977" s="285"/>
    </row>
    <row r="978" spans="1:13" x14ac:dyDescent="0.25">
      <c r="A978" s="234" t="s">
        <v>1647</v>
      </c>
      <c r="B978" s="167" t="s">
        <v>1632</v>
      </c>
      <c r="C978" s="168">
        <v>10</v>
      </c>
      <c r="D978" s="143" t="s">
        <v>1820</v>
      </c>
      <c r="E978" s="141">
        <v>4</v>
      </c>
      <c r="F978" s="142">
        <v>82244</v>
      </c>
      <c r="G978" s="142">
        <f t="shared" si="64"/>
        <v>328976</v>
      </c>
      <c r="H978" s="142"/>
      <c r="I978" s="230"/>
      <c r="J978" s="129"/>
      <c r="K978" s="278"/>
      <c r="M978" s="285"/>
    </row>
    <row r="979" spans="1:13" x14ac:dyDescent="0.25">
      <c r="A979" s="234" t="s">
        <v>1648</v>
      </c>
      <c r="B979" s="167" t="s">
        <v>1632</v>
      </c>
      <c r="C979" s="168">
        <v>11</v>
      </c>
      <c r="D979" s="143" t="s">
        <v>1820</v>
      </c>
      <c r="E979" s="141">
        <v>6</v>
      </c>
      <c r="F979" s="142">
        <v>104400</v>
      </c>
      <c r="G979" s="142">
        <f t="shared" si="64"/>
        <v>626400</v>
      </c>
      <c r="H979" s="142"/>
      <c r="I979" s="230"/>
      <c r="J979" s="129"/>
      <c r="K979" s="278"/>
      <c r="M979" s="285"/>
    </row>
    <row r="980" spans="1:13" x14ac:dyDescent="0.25">
      <c r="A980" s="234" t="s">
        <v>1649</v>
      </c>
      <c r="B980" s="167" t="s">
        <v>1632</v>
      </c>
      <c r="C980" s="168">
        <v>12</v>
      </c>
      <c r="D980" s="143" t="s">
        <v>1820</v>
      </c>
      <c r="E980" s="141">
        <v>1</v>
      </c>
      <c r="F980" s="142">
        <v>113796</v>
      </c>
      <c r="G980" s="142">
        <f t="shared" si="64"/>
        <v>113796</v>
      </c>
      <c r="H980" s="142"/>
      <c r="I980" s="230"/>
      <c r="J980" s="129"/>
      <c r="K980" s="278"/>
      <c r="M980" s="285"/>
    </row>
    <row r="981" spans="1:13" x14ac:dyDescent="0.25">
      <c r="A981" s="234" t="s">
        <v>1650</v>
      </c>
      <c r="B981" s="167" t="s">
        <v>1632</v>
      </c>
      <c r="C981" s="168">
        <v>18</v>
      </c>
      <c r="D981" s="143" t="s">
        <v>1820</v>
      </c>
      <c r="E981" s="141">
        <v>5</v>
      </c>
      <c r="F981" s="142">
        <v>149756</v>
      </c>
      <c r="G981" s="142">
        <f t="shared" si="64"/>
        <v>748780</v>
      </c>
      <c r="H981" s="142"/>
      <c r="I981" s="230"/>
      <c r="J981" s="129"/>
      <c r="K981" s="278"/>
      <c r="M981" s="285"/>
    </row>
    <row r="982" spans="1:13" x14ac:dyDescent="0.25">
      <c r="A982" s="251"/>
      <c r="B982" s="205" t="s">
        <v>1651</v>
      </c>
      <c r="C982" s="206" t="s">
        <v>1630</v>
      </c>
      <c r="D982" s="143"/>
      <c r="E982" s="141"/>
      <c r="F982" s="142"/>
      <c r="G982" s="142"/>
      <c r="H982" s="142"/>
      <c r="I982" s="230"/>
      <c r="J982" s="129"/>
      <c r="K982" s="278"/>
      <c r="M982" s="285"/>
    </row>
    <row r="983" spans="1:13" x14ac:dyDescent="0.25">
      <c r="A983" s="234" t="s">
        <v>1652</v>
      </c>
      <c r="B983" s="167" t="s">
        <v>1632</v>
      </c>
      <c r="C983" s="168">
        <v>6</v>
      </c>
      <c r="D983" s="143" t="s">
        <v>1820</v>
      </c>
      <c r="E983" s="141">
        <v>1</v>
      </c>
      <c r="F983" s="142">
        <v>35728</v>
      </c>
      <c r="G983" s="142">
        <f t="shared" si="64"/>
        <v>35728</v>
      </c>
      <c r="H983" s="142"/>
      <c r="I983" s="230"/>
      <c r="J983" s="129"/>
      <c r="K983" s="278"/>
      <c r="M983" s="285"/>
    </row>
    <row r="984" spans="1:13" x14ac:dyDescent="0.25">
      <c r="A984" s="234" t="s">
        <v>1653</v>
      </c>
      <c r="B984" s="167" t="s">
        <v>1632</v>
      </c>
      <c r="C984" s="168">
        <v>9</v>
      </c>
      <c r="D984" s="143" t="s">
        <v>1820</v>
      </c>
      <c r="E984" s="141">
        <v>1</v>
      </c>
      <c r="F984" s="142">
        <v>43036</v>
      </c>
      <c r="G984" s="142">
        <f t="shared" si="64"/>
        <v>43036</v>
      </c>
      <c r="H984" s="142"/>
      <c r="I984" s="230"/>
      <c r="J984" s="129"/>
      <c r="K984" s="278"/>
      <c r="M984" s="285"/>
    </row>
    <row r="985" spans="1:13" x14ac:dyDescent="0.25">
      <c r="A985" s="234" t="s">
        <v>1654</v>
      </c>
      <c r="B985" s="167" t="s">
        <v>1632</v>
      </c>
      <c r="C985" s="168">
        <v>12</v>
      </c>
      <c r="D985" s="143" t="s">
        <v>1820</v>
      </c>
      <c r="E985" s="141">
        <v>1</v>
      </c>
      <c r="F985" s="142">
        <v>76792</v>
      </c>
      <c r="G985" s="142">
        <f t="shared" si="64"/>
        <v>76792</v>
      </c>
      <c r="H985" s="142"/>
      <c r="I985" s="230"/>
      <c r="J985" s="129"/>
      <c r="K985" s="278"/>
      <c r="M985" s="285"/>
    </row>
    <row r="986" spans="1:13" x14ac:dyDescent="0.25">
      <c r="A986" s="234" t="s">
        <v>1655</v>
      </c>
      <c r="B986" s="167" t="s">
        <v>1632</v>
      </c>
      <c r="C986" s="168">
        <v>18</v>
      </c>
      <c r="D986" s="143" t="s">
        <v>1820</v>
      </c>
      <c r="E986" s="141">
        <v>4</v>
      </c>
      <c r="F986" s="142">
        <v>104748</v>
      </c>
      <c r="G986" s="142">
        <f t="shared" si="64"/>
        <v>418992</v>
      </c>
      <c r="H986" s="142"/>
      <c r="I986" s="230"/>
      <c r="J986" s="129"/>
      <c r="K986" s="278"/>
      <c r="M986" s="285"/>
    </row>
    <row r="987" spans="1:13" x14ac:dyDescent="0.25">
      <c r="A987" s="251"/>
      <c r="B987" s="205" t="s">
        <v>1656</v>
      </c>
      <c r="C987" s="206" t="s">
        <v>1630</v>
      </c>
      <c r="D987" s="143"/>
      <c r="E987" s="141"/>
      <c r="F987" s="142"/>
      <c r="G987" s="142"/>
      <c r="H987" s="142"/>
      <c r="I987" s="230"/>
      <c r="J987" s="129"/>
      <c r="K987" s="278"/>
      <c r="M987" s="285"/>
    </row>
    <row r="988" spans="1:13" x14ac:dyDescent="0.25">
      <c r="A988" s="234" t="s">
        <v>1657</v>
      </c>
      <c r="B988" s="167" t="s">
        <v>1632</v>
      </c>
      <c r="C988" s="168">
        <v>6</v>
      </c>
      <c r="D988" s="143" t="s">
        <v>1820</v>
      </c>
      <c r="E988" s="141">
        <v>5</v>
      </c>
      <c r="F988" s="142">
        <v>35728</v>
      </c>
      <c r="G988" s="142">
        <f t="shared" si="64"/>
        <v>178640</v>
      </c>
      <c r="H988" s="142"/>
      <c r="I988" s="230"/>
      <c r="J988" s="129"/>
      <c r="K988" s="278"/>
      <c r="M988" s="285"/>
    </row>
    <row r="989" spans="1:13" x14ac:dyDescent="0.25">
      <c r="A989" s="234" t="s">
        <v>1658</v>
      </c>
      <c r="B989" s="167" t="s">
        <v>1632</v>
      </c>
      <c r="C989" s="168">
        <v>8</v>
      </c>
      <c r="D989" s="143" t="s">
        <v>1820</v>
      </c>
      <c r="E989" s="141">
        <v>2</v>
      </c>
      <c r="F989" s="142">
        <v>38976</v>
      </c>
      <c r="G989" s="142">
        <f t="shared" si="64"/>
        <v>77952</v>
      </c>
      <c r="H989" s="142"/>
      <c r="I989" s="230"/>
      <c r="J989" s="129"/>
      <c r="K989" s="278"/>
      <c r="M989" s="285"/>
    </row>
    <row r="990" spans="1:13" x14ac:dyDescent="0.25">
      <c r="A990" s="234" t="s">
        <v>1659</v>
      </c>
      <c r="B990" s="167" t="s">
        <v>1632</v>
      </c>
      <c r="C990" s="168">
        <v>9</v>
      </c>
      <c r="D990" s="143" t="s">
        <v>1820</v>
      </c>
      <c r="E990" s="141">
        <v>1</v>
      </c>
      <c r="F990" s="142">
        <v>43268</v>
      </c>
      <c r="G990" s="142">
        <f t="shared" si="64"/>
        <v>43268</v>
      </c>
      <c r="H990" s="142"/>
      <c r="I990" s="230"/>
      <c r="J990" s="129"/>
      <c r="K990" s="278"/>
      <c r="M990" s="285"/>
    </row>
    <row r="991" spans="1:13" x14ac:dyDescent="0.25">
      <c r="A991" s="234" t="s">
        <v>1660</v>
      </c>
      <c r="B991" s="167" t="s">
        <v>1632</v>
      </c>
      <c r="C991" s="168">
        <v>10</v>
      </c>
      <c r="D991" s="143" t="s">
        <v>1820</v>
      </c>
      <c r="E991" s="141">
        <v>1</v>
      </c>
      <c r="F991" s="142">
        <v>57420</v>
      </c>
      <c r="G991" s="142">
        <f t="shared" si="64"/>
        <v>57420</v>
      </c>
      <c r="H991" s="142"/>
      <c r="I991" s="230"/>
      <c r="J991" s="129"/>
      <c r="K991" s="278"/>
      <c r="M991" s="285"/>
    </row>
    <row r="992" spans="1:13" x14ac:dyDescent="0.25">
      <c r="A992" s="234" t="s">
        <v>1661</v>
      </c>
      <c r="B992" s="167" t="s">
        <v>1632</v>
      </c>
      <c r="C992" s="168">
        <v>11</v>
      </c>
      <c r="D992" s="143" t="s">
        <v>1820</v>
      </c>
      <c r="E992" s="141">
        <v>2</v>
      </c>
      <c r="F992" s="142">
        <v>70180</v>
      </c>
      <c r="G992" s="142">
        <f t="shared" si="64"/>
        <v>140360</v>
      </c>
      <c r="H992" s="142"/>
      <c r="I992" s="230"/>
      <c r="J992" s="129"/>
      <c r="K992" s="278"/>
      <c r="M992" s="285"/>
    </row>
    <row r="993" spans="1:13" x14ac:dyDescent="0.25">
      <c r="A993" s="234" t="s">
        <v>1662</v>
      </c>
      <c r="B993" s="167" t="s">
        <v>1632</v>
      </c>
      <c r="C993" s="168">
        <v>12</v>
      </c>
      <c r="D993" s="143" t="s">
        <v>1820</v>
      </c>
      <c r="E993" s="141">
        <v>3</v>
      </c>
      <c r="F993" s="142">
        <v>76792</v>
      </c>
      <c r="G993" s="142">
        <f t="shared" si="64"/>
        <v>230376</v>
      </c>
      <c r="H993" s="142"/>
      <c r="I993" s="230"/>
      <c r="J993" s="129"/>
      <c r="K993" s="278"/>
      <c r="M993" s="285"/>
    </row>
    <row r="994" spans="1:13" x14ac:dyDescent="0.25">
      <c r="A994" s="234" t="s">
        <v>1663</v>
      </c>
      <c r="B994" s="167" t="s">
        <v>1632</v>
      </c>
      <c r="C994" s="168">
        <v>14</v>
      </c>
      <c r="D994" s="143" t="s">
        <v>1820</v>
      </c>
      <c r="E994" s="141">
        <v>10</v>
      </c>
      <c r="F994" s="142">
        <v>90944</v>
      </c>
      <c r="G994" s="142">
        <f t="shared" si="64"/>
        <v>909440</v>
      </c>
      <c r="H994" s="142"/>
      <c r="I994" s="230"/>
      <c r="J994" s="129"/>
      <c r="K994" s="278"/>
      <c r="M994" s="285"/>
    </row>
    <row r="995" spans="1:13" x14ac:dyDescent="0.25">
      <c r="A995" s="234" t="s">
        <v>1664</v>
      </c>
      <c r="B995" s="167" t="s">
        <v>1632</v>
      </c>
      <c r="C995" s="168">
        <v>18</v>
      </c>
      <c r="D995" s="143" t="s">
        <v>1820</v>
      </c>
      <c r="E995" s="141">
        <v>5</v>
      </c>
      <c r="F995" s="142">
        <v>104748</v>
      </c>
      <c r="G995" s="142">
        <f t="shared" si="64"/>
        <v>523740</v>
      </c>
      <c r="H995" s="142"/>
      <c r="I995" s="230"/>
      <c r="J995" s="129"/>
      <c r="K995" s="278"/>
      <c r="M995" s="285"/>
    </row>
    <row r="996" spans="1:13" x14ac:dyDescent="0.25">
      <c r="A996" s="251"/>
      <c r="B996" s="205" t="s">
        <v>1665</v>
      </c>
      <c r="C996" s="206" t="s">
        <v>1630</v>
      </c>
      <c r="D996" s="143"/>
      <c r="E996" s="141"/>
      <c r="F996" s="142"/>
      <c r="G996" s="142"/>
      <c r="H996" s="142"/>
      <c r="I996" s="230"/>
      <c r="J996" s="129"/>
      <c r="K996" s="278"/>
      <c r="M996" s="285"/>
    </row>
    <row r="997" spans="1:13" x14ac:dyDescent="0.25">
      <c r="A997" s="234" t="s">
        <v>1666</v>
      </c>
      <c r="B997" s="167" t="s">
        <v>1632</v>
      </c>
      <c r="C997" s="168">
        <v>18</v>
      </c>
      <c r="D997" s="143" t="s">
        <v>1829</v>
      </c>
      <c r="E997" s="141">
        <v>1</v>
      </c>
      <c r="F997" s="142">
        <v>216920</v>
      </c>
      <c r="G997" s="142">
        <f t="shared" si="64"/>
        <v>216920</v>
      </c>
      <c r="H997" s="142"/>
      <c r="I997" s="230"/>
      <c r="J997" s="129"/>
      <c r="K997" s="278"/>
      <c r="M997" s="285"/>
    </row>
    <row r="998" spans="1:13" x14ac:dyDescent="0.25">
      <c r="A998" s="251"/>
      <c r="B998" s="205" t="s">
        <v>1667</v>
      </c>
      <c r="C998" s="206" t="s">
        <v>1630</v>
      </c>
      <c r="D998" s="143"/>
      <c r="E998" s="141"/>
      <c r="F998" s="142"/>
      <c r="G998" s="142"/>
      <c r="H998" s="142"/>
      <c r="I998" s="230"/>
      <c r="J998" s="129"/>
      <c r="K998" s="278"/>
      <c r="M998" s="285"/>
    </row>
    <row r="999" spans="1:13" x14ac:dyDescent="0.25">
      <c r="A999" s="234" t="s">
        <v>1668</v>
      </c>
      <c r="B999" s="167" t="s">
        <v>1632</v>
      </c>
      <c r="C999" s="168">
        <v>8</v>
      </c>
      <c r="D999" s="143" t="s">
        <v>1829</v>
      </c>
      <c r="E999" s="141">
        <v>10</v>
      </c>
      <c r="F999" s="142">
        <v>51156</v>
      </c>
      <c r="G999" s="142">
        <f t="shared" si="64"/>
        <v>511560</v>
      </c>
      <c r="H999" s="142"/>
      <c r="I999" s="230"/>
      <c r="J999" s="129"/>
      <c r="K999" s="278"/>
      <c r="M999" s="285"/>
    </row>
    <row r="1000" spans="1:13" x14ac:dyDescent="0.25">
      <c r="A1000" s="234" t="s">
        <v>1669</v>
      </c>
      <c r="B1000" s="167" t="s">
        <v>1632</v>
      </c>
      <c r="C1000" s="168">
        <v>9</v>
      </c>
      <c r="D1000" s="143" t="s">
        <v>1829</v>
      </c>
      <c r="E1000" s="141">
        <v>1</v>
      </c>
      <c r="F1000" s="142">
        <v>57768</v>
      </c>
      <c r="G1000" s="142">
        <f t="shared" si="64"/>
        <v>57768</v>
      </c>
      <c r="H1000" s="142"/>
      <c r="I1000" s="230"/>
      <c r="J1000" s="129"/>
      <c r="K1000" s="278"/>
      <c r="M1000" s="285"/>
    </row>
    <row r="1001" spans="1:13" x14ac:dyDescent="0.25">
      <c r="A1001" s="234" t="s">
        <v>1670</v>
      </c>
      <c r="B1001" s="167" t="s">
        <v>1632</v>
      </c>
      <c r="C1001" s="168">
        <v>10</v>
      </c>
      <c r="D1001" s="143" t="s">
        <v>1829</v>
      </c>
      <c r="E1001" s="141">
        <v>4</v>
      </c>
      <c r="F1001" s="142">
        <v>64380</v>
      </c>
      <c r="G1001" s="142">
        <f t="shared" si="64"/>
        <v>257520</v>
      </c>
      <c r="H1001" s="142"/>
      <c r="I1001" s="230"/>
      <c r="J1001" s="129"/>
      <c r="K1001" s="278"/>
      <c r="M1001" s="285"/>
    </row>
    <row r="1002" spans="1:13" x14ac:dyDescent="0.25">
      <c r="A1002" s="234" t="s">
        <v>1671</v>
      </c>
      <c r="B1002" s="167" t="s">
        <v>1632</v>
      </c>
      <c r="C1002" s="168">
        <v>11</v>
      </c>
      <c r="D1002" s="143" t="s">
        <v>1829</v>
      </c>
      <c r="E1002" s="141">
        <v>3</v>
      </c>
      <c r="F1002" s="142">
        <v>70760</v>
      </c>
      <c r="G1002" s="142">
        <f t="shared" si="64"/>
        <v>212280</v>
      </c>
      <c r="H1002" s="142"/>
      <c r="I1002" s="230"/>
      <c r="J1002" s="129"/>
      <c r="K1002" s="278"/>
      <c r="M1002" s="285"/>
    </row>
    <row r="1003" spans="1:13" x14ac:dyDescent="0.25">
      <c r="A1003" s="234" t="s">
        <v>1672</v>
      </c>
      <c r="B1003" s="167" t="s">
        <v>1632</v>
      </c>
      <c r="C1003" s="168">
        <v>12</v>
      </c>
      <c r="D1003" s="143" t="s">
        <v>1829</v>
      </c>
      <c r="E1003" s="141">
        <v>5</v>
      </c>
      <c r="F1003" s="142">
        <v>82708</v>
      </c>
      <c r="G1003" s="142">
        <f t="shared" si="64"/>
        <v>413540</v>
      </c>
      <c r="H1003" s="142"/>
      <c r="I1003" s="230"/>
      <c r="J1003" s="129"/>
      <c r="K1003" s="278"/>
      <c r="M1003" s="285"/>
    </row>
    <row r="1004" spans="1:13" x14ac:dyDescent="0.25">
      <c r="A1004" s="234" t="s">
        <v>1673</v>
      </c>
      <c r="B1004" s="167" t="s">
        <v>1632</v>
      </c>
      <c r="C1004" s="168">
        <v>14</v>
      </c>
      <c r="D1004" s="143" t="s">
        <v>1829</v>
      </c>
      <c r="E1004" s="141">
        <v>2</v>
      </c>
      <c r="F1004" s="142">
        <v>99760</v>
      </c>
      <c r="G1004" s="142">
        <f t="shared" si="64"/>
        <v>199520</v>
      </c>
      <c r="H1004" s="142"/>
      <c r="I1004" s="230"/>
      <c r="J1004" s="129"/>
      <c r="K1004" s="278"/>
      <c r="M1004" s="285"/>
    </row>
    <row r="1005" spans="1:13" x14ac:dyDescent="0.25">
      <c r="A1005" s="234" t="s">
        <v>1674</v>
      </c>
      <c r="B1005" s="167" t="s">
        <v>1632</v>
      </c>
      <c r="C1005" s="168">
        <v>16</v>
      </c>
      <c r="D1005" s="143" t="s">
        <v>1820</v>
      </c>
      <c r="E1005" s="141">
        <v>3</v>
      </c>
      <c r="F1005" s="142">
        <v>113796</v>
      </c>
      <c r="G1005" s="142">
        <f t="shared" si="64"/>
        <v>341388</v>
      </c>
      <c r="H1005" s="142"/>
      <c r="I1005" s="230"/>
      <c r="J1005" s="129"/>
      <c r="K1005" s="278"/>
      <c r="M1005" s="285"/>
    </row>
    <row r="1006" spans="1:13" x14ac:dyDescent="0.25">
      <c r="A1006" s="234" t="s">
        <v>1675</v>
      </c>
      <c r="B1006" s="167" t="s">
        <v>1632</v>
      </c>
      <c r="C1006" s="168">
        <v>18</v>
      </c>
      <c r="D1006" s="143" t="s">
        <v>1820</v>
      </c>
      <c r="E1006" s="141">
        <v>1</v>
      </c>
      <c r="F1006" s="142">
        <v>119828</v>
      </c>
      <c r="G1006" s="142">
        <f t="shared" si="64"/>
        <v>119828</v>
      </c>
      <c r="H1006" s="142"/>
      <c r="I1006" s="230"/>
      <c r="J1006" s="129"/>
      <c r="K1006" s="278"/>
      <c r="M1006" s="285"/>
    </row>
    <row r="1007" spans="1:13" x14ac:dyDescent="0.25">
      <c r="A1007" s="251"/>
      <c r="B1007" s="205" t="s">
        <v>1676</v>
      </c>
      <c r="C1007" s="206" t="s">
        <v>1630</v>
      </c>
      <c r="D1007" s="143"/>
      <c r="E1007" s="141"/>
      <c r="F1007" s="142"/>
      <c r="G1007" s="142"/>
      <c r="H1007" s="142"/>
      <c r="I1007" s="230"/>
      <c r="J1007" s="129"/>
      <c r="K1007" s="278"/>
      <c r="M1007" s="285"/>
    </row>
    <row r="1008" spans="1:13" x14ac:dyDescent="0.25">
      <c r="A1008" s="234" t="s">
        <v>1677</v>
      </c>
      <c r="B1008" s="167" t="s">
        <v>1632</v>
      </c>
      <c r="C1008" s="168">
        <v>4</v>
      </c>
      <c r="D1008" s="143" t="s">
        <v>1829</v>
      </c>
      <c r="E1008" s="141">
        <v>6</v>
      </c>
      <c r="F1008" s="142">
        <v>10208</v>
      </c>
      <c r="G1008" s="142">
        <f t="shared" si="64"/>
        <v>61248</v>
      </c>
      <c r="H1008" s="142"/>
      <c r="I1008" s="230"/>
      <c r="J1008" s="129"/>
      <c r="K1008" s="278"/>
      <c r="M1008" s="285"/>
    </row>
    <row r="1009" spans="1:13" x14ac:dyDescent="0.25">
      <c r="A1009" s="234" t="s">
        <v>1678</v>
      </c>
      <c r="B1009" s="167" t="s">
        <v>1632</v>
      </c>
      <c r="C1009" s="168">
        <v>6</v>
      </c>
      <c r="D1009" s="143" t="s">
        <v>1829</v>
      </c>
      <c r="E1009" s="141">
        <v>36</v>
      </c>
      <c r="F1009" s="142">
        <v>15312</v>
      </c>
      <c r="G1009" s="142">
        <f t="shared" si="64"/>
        <v>551232</v>
      </c>
      <c r="H1009" s="142"/>
      <c r="I1009" s="230"/>
      <c r="J1009" s="129"/>
      <c r="K1009" s="278"/>
      <c r="M1009" s="285"/>
    </row>
    <row r="1010" spans="1:13" x14ac:dyDescent="0.25">
      <c r="A1010" s="234" t="s">
        <v>1679</v>
      </c>
      <c r="B1010" s="167" t="s">
        <v>1632</v>
      </c>
      <c r="C1010" s="168">
        <v>8</v>
      </c>
      <c r="D1010" s="143" t="s">
        <v>1829</v>
      </c>
      <c r="E1010" s="141">
        <v>22</v>
      </c>
      <c r="F1010" s="142">
        <v>20416</v>
      </c>
      <c r="G1010" s="142">
        <f t="shared" si="64"/>
        <v>449152</v>
      </c>
      <c r="H1010" s="142"/>
      <c r="I1010" s="230"/>
      <c r="J1010" s="129"/>
      <c r="K1010" s="278"/>
      <c r="M1010" s="285"/>
    </row>
    <row r="1011" spans="1:13" x14ac:dyDescent="0.25">
      <c r="A1011" s="234" t="s">
        <v>1680</v>
      </c>
      <c r="B1011" s="167" t="s">
        <v>1632</v>
      </c>
      <c r="C1011" s="168">
        <v>9</v>
      </c>
      <c r="D1011" s="143" t="s">
        <v>1829</v>
      </c>
      <c r="E1011" s="141">
        <v>10</v>
      </c>
      <c r="F1011" s="142">
        <v>22852</v>
      </c>
      <c r="G1011" s="142">
        <f t="shared" si="64"/>
        <v>228520</v>
      </c>
      <c r="H1011" s="142"/>
      <c r="I1011" s="230"/>
      <c r="J1011" s="129"/>
      <c r="K1011" s="278"/>
      <c r="M1011" s="285"/>
    </row>
    <row r="1012" spans="1:13" x14ac:dyDescent="0.25">
      <c r="A1012" s="234" t="s">
        <v>1681</v>
      </c>
      <c r="B1012" s="167" t="s">
        <v>1632</v>
      </c>
      <c r="C1012" s="168">
        <v>10</v>
      </c>
      <c r="D1012" s="143" t="s">
        <v>1829</v>
      </c>
      <c r="E1012" s="141">
        <v>24</v>
      </c>
      <c r="F1012" s="142">
        <v>25520</v>
      </c>
      <c r="G1012" s="142">
        <f t="shared" si="64"/>
        <v>612480</v>
      </c>
      <c r="H1012" s="142"/>
      <c r="I1012" s="230"/>
      <c r="J1012" s="129"/>
      <c r="K1012" s="278"/>
      <c r="M1012" s="285"/>
    </row>
    <row r="1013" spans="1:13" x14ac:dyDescent="0.25">
      <c r="A1013" s="234" t="s">
        <v>1682</v>
      </c>
      <c r="B1013" s="167" t="s">
        <v>1632</v>
      </c>
      <c r="C1013" s="168">
        <v>11</v>
      </c>
      <c r="D1013" s="143" t="s">
        <v>1829</v>
      </c>
      <c r="E1013" s="141">
        <v>14</v>
      </c>
      <c r="F1013" s="142">
        <v>28072</v>
      </c>
      <c r="G1013" s="142">
        <f t="shared" si="64"/>
        <v>393008</v>
      </c>
      <c r="H1013" s="142"/>
      <c r="I1013" s="230"/>
      <c r="J1013" s="129"/>
      <c r="K1013" s="278"/>
      <c r="M1013" s="285"/>
    </row>
    <row r="1014" spans="1:13" x14ac:dyDescent="0.25">
      <c r="A1014" s="234" t="s">
        <v>1683</v>
      </c>
      <c r="B1014" s="167" t="s">
        <v>1632</v>
      </c>
      <c r="C1014" s="168">
        <v>12</v>
      </c>
      <c r="D1014" s="143" t="s">
        <v>1829</v>
      </c>
      <c r="E1014" s="141">
        <v>8</v>
      </c>
      <c r="F1014" s="142">
        <v>34336</v>
      </c>
      <c r="G1014" s="142">
        <f t="shared" si="64"/>
        <v>274688</v>
      </c>
      <c r="H1014" s="142"/>
      <c r="I1014" s="230"/>
      <c r="J1014" s="129"/>
      <c r="K1014" s="278"/>
      <c r="M1014" s="285"/>
    </row>
    <row r="1015" spans="1:13" x14ac:dyDescent="0.25">
      <c r="A1015" s="234" t="s">
        <v>1684</v>
      </c>
      <c r="B1015" s="167" t="s">
        <v>1632</v>
      </c>
      <c r="C1015" s="168">
        <v>14</v>
      </c>
      <c r="D1015" s="143" t="s">
        <v>1829</v>
      </c>
      <c r="E1015" s="141">
        <v>4</v>
      </c>
      <c r="F1015" s="142">
        <v>40252</v>
      </c>
      <c r="G1015" s="142">
        <f t="shared" si="64"/>
        <v>161008</v>
      </c>
      <c r="H1015" s="142"/>
      <c r="I1015" s="230"/>
      <c r="J1015" s="129"/>
      <c r="K1015" s="278"/>
      <c r="M1015" s="285"/>
    </row>
    <row r="1016" spans="1:13" x14ac:dyDescent="0.25">
      <c r="A1016" s="234" t="s">
        <v>1685</v>
      </c>
      <c r="B1016" s="167" t="s">
        <v>1632</v>
      </c>
      <c r="C1016" s="168">
        <v>16</v>
      </c>
      <c r="D1016" s="143" t="s">
        <v>1829</v>
      </c>
      <c r="E1016" s="141">
        <v>4</v>
      </c>
      <c r="F1016" s="142">
        <v>42572</v>
      </c>
      <c r="G1016" s="142">
        <f t="shared" si="64"/>
        <v>170288</v>
      </c>
      <c r="H1016" s="142"/>
      <c r="I1016" s="230"/>
      <c r="J1016" s="129"/>
      <c r="K1016" s="278"/>
      <c r="M1016" s="285"/>
    </row>
    <row r="1017" spans="1:13" x14ac:dyDescent="0.25">
      <c r="A1017" s="234" t="s">
        <v>1686</v>
      </c>
      <c r="B1017" s="167" t="s">
        <v>1632</v>
      </c>
      <c r="C1017" s="168">
        <v>18</v>
      </c>
      <c r="D1017" s="143" t="s">
        <v>1829</v>
      </c>
      <c r="E1017" s="141">
        <v>12</v>
      </c>
      <c r="F1017" s="142">
        <v>44892</v>
      </c>
      <c r="G1017" s="142">
        <f t="shared" si="64"/>
        <v>538704</v>
      </c>
      <c r="H1017" s="142"/>
      <c r="I1017" s="230"/>
      <c r="J1017" s="129"/>
      <c r="K1017" s="278"/>
      <c r="M1017" s="285"/>
    </row>
    <row r="1018" spans="1:13" x14ac:dyDescent="0.25">
      <c r="A1018" s="251"/>
      <c r="B1018" s="205" t="s">
        <v>1687</v>
      </c>
      <c r="C1018" s="206" t="s">
        <v>1630</v>
      </c>
      <c r="D1018" s="143"/>
      <c r="E1018" s="141"/>
      <c r="F1018" s="142"/>
      <c r="G1018" s="142"/>
      <c r="H1018" s="142"/>
      <c r="I1018" s="230"/>
      <c r="J1018" s="129"/>
      <c r="K1018" s="278"/>
      <c r="M1018" s="285"/>
    </row>
    <row r="1019" spans="1:13" x14ac:dyDescent="0.25">
      <c r="A1019" s="234" t="s">
        <v>1688</v>
      </c>
      <c r="B1019" s="167" t="s">
        <v>1632</v>
      </c>
      <c r="C1019" s="168">
        <v>6</v>
      </c>
      <c r="D1019" s="143" t="s">
        <v>1829</v>
      </c>
      <c r="E1019" s="141">
        <v>17</v>
      </c>
      <c r="F1019" s="142">
        <v>8816</v>
      </c>
      <c r="G1019" s="142">
        <f t="shared" si="64"/>
        <v>149872</v>
      </c>
      <c r="H1019" s="142"/>
      <c r="I1019" s="230"/>
      <c r="J1019" s="129"/>
      <c r="K1019" s="278"/>
      <c r="M1019" s="285"/>
    </row>
    <row r="1020" spans="1:13" x14ac:dyDescent="0.25">
      <c r="A1020" s="234" t="s">
        <v>1689</v>
      </c>
      <c r="B1020" s="167" t="s">
        <v>1632</v>
      </c>
      <c r="C1020" s="168">
        <v>8</v>
      </c>
      <c r="D1020" s="143" t="s">
        <v>1829</v>
      </c>
      <c r="E1020" s="141">
        <v>11</v>
      </c>
      <c r="F1020" s="142">
        <v>11484</v>
      </c>
      <c r="G1020" s="142">
        <f t="shared" si="64"/>
        <v>126324</v>
      </c>
      <c r="H1020" s="142"/>
      <c r="I1020" s="230"/>
      <c r="J1020" s="129"/>
      <c r="K1020" s="278"/>
      <c r="M1020" s="285"/>
    </row>
    <row r="1021" spans="1:13" x14ac:dyDescent="0.25">
      <c r="A1021" s="234" t="s">
        <v>1690</v>
      </c>
      <c r="B1021" s="167" t="s">
        <v>1632</v>
      </c>
      <c r="C1021" s="168">
        <v>10</v>
      </c>
      <c r="D1021" s="143" t="s">
        <v>1829</v>
      </c>
      <c r="E1021" s="141">
        <v>4</v>
      </c>
      <c r="F1021" s="142">
        <v>16124</v>
      </c>
      <c r="G1021" s="142">
        <f t="shared" si="64"/>
        <v>64496</v>
      </c>
      <c r="H1021" s="142"/>
      <c r="I1021" s="230"/>
      <c r="J1021" s="129"/>
      <c r="K1021" s="278"/>
      <c r="M1021" s="285"/>
    </row>
    <row r="1022" spans="1:13" x14ac:dyDescent="0.25">
      <c r="A1022" s="234" t="s">
        <v>1691</v>
      </c>
      <c r="B1022" s="167" t="s">
        <v>1632</v>
      </c>
      <c r="C1022" s="168">
        <v>12</v>
      </c>
      <c r="D1022" s="143" t="s">
        <v>1829</v>
      </c>
      <c r="E1022" s="141">
        <v>1</v>
      </c>
      <c r="F1022" s="142">
        <v>22504</v>
      </c>
      <c r="G1022" s="142">
        <f t="shared" si="64"/>
        <v>22504</v>
      </c>
      <c r="H1022" s="142"/>
      <c r="I1022" s="230"/>
      <c r="J1022" s="129"/>
      <c r="K1022" s="278"/>
      <c r="M1022" s="285"/>
    </row>
    <row r="1023" spans="1:13" x14ac:dyDescent="0.25">
      <c r="A1023" s="234" t="s">
        <v>1692</v>
      </c>
      <c r="B1023" s="167" t="s">
        <v>1632</v>
      </c>
      <c r="C1023" s="168">
        <v>16</v>
      </c>
      <c r="D1023" s="143" t="s">
        <v>1829</v>
      </c>
      <c r="E1023" s="141">
        <v>1</v>
      </c>
      <c r="F1023" s="142">
        <v>28072</v>
      </c>
      <c r="G1023" s="142">
        <f t="shared" si="64"/>
        <v>28072</v>
      </c>
      <c r="H1023" s="142"/>
      <c r="I1023" s="230"/>
      <c r="J1023" s="129"/>
      <c r="K1023" s="278"/>
      <c r="M1023" s="285"/>
    </row>
    <row r="1024" spans="1:13" x14ac:dyDescent="0.25">
      <c r="A1024" s="251"/>
      <c r="B1024" s="205" t="s">
        <v>1693</v>
      </c>
      <c r="C1024" s="206" t="s">
        <v>1630</v>
      </c>
      <c r="D1024" s="143"/>
      <c r="E1024" s="141"/>
      <c r="F1024" s="142"/>
      <c r="G1024" s="142"/>
      <c r="H1024" s="142"/>
      <c r="I1024" s="230"/>
      <c r="J1024" s="129"/>
      <c r="K1024" s="278"/>
      <c r="M1024" s="285"/>
    </row>
    <row r="1025" spans="1:13" x14ac:dyDescent="0.25">
      <c r="A1025" s="234" t="s">
        <v>1694</v>
      </c>
      <c r="B1025" s="167" t="s">
        <v>1632</v>
      </c>
      <c r="C1025" s="168">
        <v>6</v>
      </c>
      <c r="D1025" s="143" t="s">
        <v>1829</v>
      </c>
      <c r="E1025" s="141">
        <v>13</v>
      </c>
      <c r="F1025" s="142">
        <v>95004</v>
      </c>
      <c r="G1025" s="142">
        <f t="shared" si="64"/>
        <v>1235052</v>
      </c>
      <c r="H1025" s="142"/>
      <c r="I1025" s="230"/>
      <c r="J1025" s="129"/>
      <c r="K1025" s="278"/>
      <c r="M1025" s="285"/>
    </row>
    <row r="1026" spans="1:13" x14ac:dyDescent="0.25">
      <c r="A1026" s="234" t="s">
        <v>1695</v>
      </c>
      <c r="B1026" s="167" t="s">
        <v>1632</v>
      </c>
      <c r="C1026" s="168">
        <v>8</v>
      </c>
      <c r="D1026" s="143" t="s">
        <v>1829</v>
      </c>
      <c r="E1026" s="141">
        <v>18</v>
      </c>
      <c r="F1026" s="142">
        <v>122728</v>
      </c>
      <c r="G1026" s="142">
        <f t="shared" si="64"/>
        <v>2209104</v>
      </c>
      <c r="H1026" s="142"/>
      <c r="I1026" s="230"/>
      <c r="J1026" s="129"/>
      <c r="K1026" s="278"/>
      <c r="M1026" s="285"/>
    </row>
    <row r="1027" spans="1:13" x14ac:dyDescent="0.25">
      <c r="A1027" s="234" t="s">
        <v>1696</v>
      </c>
      <c r="B1027" s="167" t="s">
        <v>1632</v>
      </c>
      <c r="C1027" s="168">
        <v>10</v>
      </c>
      <c r="D1027" s="143" t="s">
        <v>1829</v>
      </c>
      <c r="E1027" s="141">
        <v>5</v>
      </c>
      <c r="F1027" s="142">
        <v>157064</v>
      </c>
      <c r="G1027" s="142">
        <f t="shared" ref="G1027:G1042" si="65">+F1027*E1027</f>
        <v>785320</v>
      </c>
      <c r="H1027" s="142"/>
      <c r="I1027" s="230"/>
      <c r="J1027" s="129"/>
      <c r="K1027" s="278"/>
      <c r="M1027" s="285"/>
    </row>
    <row r="1028" spans="1:13" x14ac:dyDescent="0.25">
      <c r="A1028" s="251"/>
      <c r="B1028" s="205" t="s">
        <v>1697</v>
      </c>
      <c r="C1028" s="206" t="s">
        <v>1630</v>
      </c>
      <c r="D1028" s="143"/>
      <c r="E1028" s="141"/>
      <c r="F1028" s="142"/>
      <c r="G1028" s="142"/>
      <c r="H1028" s="142"/>
      <c r="I1028" s="230"/>
      <c r="J1028" s="129"/>
      <c r="K1028" s="278"/>
      <c r="M1028" s="285"/>
    </row>
    <row r="1029" spans="1:13" ht="24" x14ac:dyDescent="0.25">
      <c r="A1029" s="251"/>
      <c r="B1029" s="205" t="s">
        <v>1698</v>
      </c>
      <c r="C1029" s="168"/>
      <c r="D1029" s="143"/>
      <c r="E1029" s="141"/>
      <c r="F1029" s="142"/>
      <c r="G1029" s="142"/>
      <c r="H1029" s="142"/>
      <c r="I1029" s="230"/>
      <c r="J1029" s="129"/>
      <c r="K1029" s="278"/>
      <c r="M1029" s="285"/>
    </row>
    <row r="1030" spans="1:13" x14ac:dyDescent="0.25">
      <c r="A1030" s="234" t="s">
        <v>1699</v>
      </c>
      <c r="B1030" s="167" t="s">
        <v>1632</v>
      </c>
      <c r="C1030" s="168">
        <v>12</v>
      </c>
      <c r="D1030" s="143" t="s">
        <v>1820</v>
      </c>
      <c r="E1030" s="141">
        <v>1</v>
      </c>
      <c r="F1030" s="142">
        <v>227824</v>
      </c>
      <c r="G1030" s="142">
        <f t="shared" si="65"/>
        <v>227824</v>
      </c>
      <c r="H1030" s="142"/>
      <c r="I1030" s="230"/>
      <c r="J1030" s="129"/>
      <c r="K1030" s="278"/>
      <c r="M1030" s="285"/>
    </row>
    <row r="1031" spans="1:13" x14ac:dyDescent="0.25">
      <c r="A1031" s="234" t="s">
        <v>1700</v>
      </c>
      <c r="B1031" s="167" t="s">
        <v>1632</v>
      </c>
      <c r="C1031" s="168">
        <v>14</v>
      </c>
      <c r="D1031" s="143" t="s">
        <v>1820</v>
      </c>
      <c r="E1031" s="141">
        <v>1</v>
      </c>
      <c r="F1031" s="142">
        <v>361108</v>
      </c>
      <c r="G1031" s="142">
        <f t="shared" si="65"/>
        <v>361108</v>
      </c>
      <c r="H1031" s="142"/>
      <c r="I1031" s="230"/>
      <c r="J1031" s="129"/>
      <c r="K1031" s="278"/>
      <c r="M1031" s="285"/>
    </row>
    <row r="1032" spans="1:13" x14ac:dyDescent="0.25">
      <c r="A1032" s="234" t="s">
        <v>1701</v>
      </c>
      <c r="B1032" s="167" t="s">
        <v>1632</v>
      </c>
      <c r="C1032" s="168">
        <v>16</v>
      </c>
      <c r="D1032" s="143" t="s">
        <v>1820</v>
      </c>
      <c r="E1032" s="141">
        <v>2</v>
      </c>
      <c r="F1032" s="142">
        <v>284432</v>
      </c>
      <c r="G1032" s="142">
        <f t="shared" si="65"/>
        <v>568864</v>
      </c>
      <c r="H1032" s="142"/>
      <c r="I1032" s="230"/>
      <c r="J1032" s="129"/>
      <c r="K1032" s="278"/>
      <c r="M1032" s="285"/>
    </row>
    <row r="1033" spans="1:13" x14ac:dyDescent="0.25">
      <c r="A1033" s="234" t="s">
        <v>1702</v>
      </c>
      <c r="B1033" s="167" t="s">
        <v>1632</v>
      </c>
      <c r="C1033" s="168">
        <v>18</v>
      </c>
      <c r="D1033" s="143" t="s">
        <v>1820</v>
      </c>
      <c r="E1033" s="141">
        <v>4</v>
      </c>
      <c r="F1033" s="142">
        <v>299396</v>
      </c>
      <c r="G1033" s="142">
        <f t="shared" si="65"/>
        <v>1197584</v>
      </c>
      <c r="H1033" s="142"/>
      <c r="I1033" s="230"/>
      <c r="J1033" s="129"/>
      <c r="K1033" s="278"/>
      <c r="M1033" s="285"/>
    </row>
    <row r="1034" spans="1:13" x14ac:dyDescent="0.25">
      <c r="A1034" s="234" t="s">
        <v>1703</v>
      </c>
      <c r="B1034" s="207" t="s">
        <v>1704</v>
      </c>
      <c r="C1034" s="168" t="s">
        <v>1705</v>
      </c>
      <c r="D1034" s="143" t="s">
        <v>1821</v>
      </c>
      <c r="E1034" s="141">
        <v>18</v>
      </c>
      <c r="F1034" s="142">
        <v>88160</v>
      </c>
      <c r="G1034" s="142">
        <f t="shared" si="65"/>
        <v>1586880</v>
      </c>
      <c r="H1034" s="142"/>
      <c r="I1034" s="230"/>
      <c r="J1034" s="129"/>
      <c r="K1034" s="278"/>
      <c r="M1034" s="285"/>
    </row>
    <row r="1035" spans="1:13" x14ac:dyDescent="0.25">
      <c r="A1035" s="234"/>
      <c r="B1035" s="205" t="s">
        <v>1706</v>
      </c>
      <c r="C1035" s="168"/>
      <c r="D1035" s="143"/>
      <c r="E1035" s="141"/>
      <c r="F1035" s="142"/>
      <c r="G1035" s="142"/>
      <c r="H1035" s="142"/>
      <c r="I1035" s="230"/>
      <c r="J1035" s="129"/>
      <c r="K1035" s="278"/>
      <c r="M1035" s="285"/>
    </row>
    <row r="1036" spans="1:13" x14ac:dyDescent="0.25">
      <c r="A1036" s="234"/>
      <c r="B1036" s="205" t="s">
        <v>1707</v>
      </c>
      <c r="C1036" s="168"/>
      <c r="D1036" s="143"/>
      <c r="E1036" s="141"/>
      <c r="F1036" s="142"/>
      <c r="G1036" s="142"/>
      <c r="H1036" s="142"/>
      <c r="I1036" s="230"/>
      <c r="J1036" s="129"/>
      <c r="K1036" s="278"/>
      <c r="M1036" s="285"/>
    </row>
    <row r="1037" spans="1:13" x14ac:dyDescent="0.25">
      <c r="A1037" s="234" t="s">
        <v>1708</v>
      </c>
      <c r="B1037" s="167" t="s">
        <v>1709</v>
      </c>
      <c r="C1037" s="168"/>
      <c r="D1037" s="143" t="s">
        <v>840</v>
      </c>
      <c r="E1037" s="141">
        <v>42</v>
      </c>
      <c r="F1037" s="142">
        <v>41180</v>
      </c>
      <c r="G1037" s="142">
        <f t="shared" si="65"/>
        <v>1729560</v>
      </c>
      <c r="H1037" s="142"/>
      <c r="I1037" s="230"/>
      <c r="J1037" s="129"/>
      <c r="K1037" s="278"/>
      <c r="M1037" s="285"/>
    </row>
    <row r="1038" spans="1:13" x14ac:dyDescent="0.25">
      <c r="A1038" s="234" t="s">
        <v>1710</v>
      </c>
      <c r="B1038" s="167" t="s">
        <v>1711</v>
      </c>
      <c r="C1038" s="168"/>
      <c r="D1038" s="143" t="s">
        <v>840</v>
      </c>
      <c r="E1038" s="141">
        <v>12</v>
      </c>
      <c r="F1038" s="142">
        <v>35032</v>
      </c>
      <c r="G1038" s="142">
        <f t="shared" si="65"/>
        <v>420384</v>
      </c>
      <c r="H1038" s="142"/>
      <c r="I1038" s="230"/>
      <c r="J1038" s="129"/>
      <c r="K1038" s="278"/>
      <c r="M1038" s="285"/>
    </row>
    <row r="1039" spans="1:13" x14ac:dyDescent="0.25">
      <c r="A1039" s="234" t="s">
        <v>1712</v>
      </c>
      <c r="B1039" s="167" t="s">
        <v>1713</v>
      </c>
      <c r="C1039" s="168"/>
      <c r="D1039" s="143" t="s">
        <v>840</v>
      </c>
      <c r="E1039" s="141">
        <v>3</v>
      </c>
      <c r="F1039" s="142">
        <v>28536</v>
      </c>
      <c r="G1039" s="142">
        <f t="shared" si="65"/>
        <v>85608</v>
      </c>
      <c r="H1039" s="142"/>
      <c r="I1039" s="230"/>
      <c r="J1039" s="129"/>
      <c r="K1039" s="278"/>
      <c r="M1039" s="285"/>
    </row>
    <row r="1040" spans="1:13" x14ac:dyDescent="0.25">
      <c r="A1040" s="251"/>
      <c r="B1040" s="205" t="s">
        <v>1714</v>
      </c>
      <c r="C1040" s="206"/>
      <c r="D1040" s="143"/>
      <c r="E1040" s="141"/>
      <c r="F1040" s="142"/>
      <c r="G1040" s="142"/>
      <c r="H1040" s="142"/>
      <c r="I1040" s="230"/>
      <c r="J1040" s="129"/>
      <c r="K1040" s="278"/>
      <c r="M1040" s="285"/>
    </row>
    <row r="1041" spans="1:13" x14ac:dyDescent="0.25">
      <c r="A1041" s="234" t="s">
        <v>1715</v>
      </c>
      <c r="B1041" s="167" t="s">
        <v>1716</v>
      </c>
      <c r="C1041" s="168"/>
      <c r="D1041" s="143" t="s">
        <v>1821</v>
      </c>
      <c r="E1041" s="141">
        <v>30</v>
      </c>
      <c r="F1041" s="142">
        <v>51852</v>
      </c>
      <c r="G1041" s="142">
        <f t="shared" si="65"/>
        <v>1555560</v>
      </c>
      <c r="H1041" s="142"/>
      <c r="I1041" s="230"/>
      <c r="J1041" s="129"/>
      <c r="K1041" s="278"/>
      <c r="M1041" s="285"/>
    </row>
    <row r="1042" spans="1:13" x14ac:dyDescent="0.25">
      <c r="A1042" s="234" t="s">
        <v>1718</v>
      </c>
      <c r="B1042" s="167" t="s">
        <v>1716</v>
      </c>
      <c r="C1042" s="168"/>
      <c r="D1042" s="143" t="s">
        <v>1821</v>
      </c>
      <c r="E1042" s="141">
        <v>36</v>
      </c>
      <c r="F1042" s="142">
        <v>40600</v>
      </c>
      <c r="G1042" s="142">
        <f t="shared" si="65"/>
        <v>1461600</v>
      </c>
      <c r="H1042" s="142"/>
      <c r="I1042" s="230"/>
      <c r="J1042" s="129"/>
      <c r="K1042" s="278"/>
      <c r="M1042" s="285"/>
    </row>
    <row r="1043" spans="1:13" x14ac:dyDescent="0.25">
      <c r="A1043" s="227" t="s">
        <v>1719</v>
      </c>
      <c r="B1043" s="150" t="s">
        <v>1720</v>
      </c>
      <c r="C1043" s="151"/>
      <c r="D1043" s="152"/>
      <c r="E1043" s="153"/>
      <c r="F1043" s="154"/>
      <c r="G1043" s="155">
        <f>SUM(G1044:G1056)</f>
        <v>9851416</v>
      </c>
      <c r="H1043" s="154"/>
      <c r="I1043" s="228"/>
      <c r="J1043" s="129"/>
      <c r="K1043" s="278"/>
      <c r="M1043" s="285"/>
    </row>
    <row r="1044" spans="1:13" x14ac:dyDescent="0.25">
      <c r="A1044" s="251"/>
      <c r="B1044" s="205" t="s">
        <v>1721</v>
      </c>
      <c r="C1044" s="206"/>
      <c r="D1044" s="143"/>
      <c r="E1044" s="141"/>
      <c r="F1044" s="142"/>
      <c r="G1044" s="142"/>
      <c r="H1044" s="142"/>
      <c r="I1044" s="230"/>
      <c r="J1044" s="129"/>
      <c r="K1044" s="278"/>
      <c r="M1044" s="285"/>
    </row>
    <row r="1045" spans="1:13" x14ac:dyDescent="0.25">
      <c r="A1045" s="234" t="s">
        <v>1722</v>
      </c>
      <c r="B1045" s="167" t="s">
        <v>1723</v>
      </c>
      <c r="C1045" s="168"/>
      <c r="D1045" s="143" t="s">
        <v>1820</v>
      </c>
      <c r="E1045" s="141">
        <v>13</v>
      </c>
      <c r="F1045" s="142">
        <v>148596</v>
      </c>
      <c r="G1045" s="142">
        <f t="shared" ref="G1045:G1056" si="66">+F1045*E1045</f>
        <v>1931748</v>
      </c>
      <c r="H1045" s="142"/>
      <c r="I1045" s="230"/>
      <c r="J1045" s="129"/>
      <c r="K1045" s="278"/>
      <c r="M1045" s="285"/>
    </row>
    <row r="1046" spans="1:13" x14ac:dyDescent="0.25">
      <c r="A1046" s="234" t="s">
        <v>1724</v>
      </c>
      <c r="B1046" s="167" t="s">
        <v>1725</v>
      </c>
      <c r="C1046" s="168"/>
      <c r="D1046" s="143" t="s">
        <v>1820</v>
      </c>
      <c r="E1046" s="141">
        <v>5</v>
      </c>
      <c r="F1046" s="142">
        <v>148596</v>
      </c>
      <c r="G1046" s="142">
        <f t="shared" si="66"/>
        <v>742980</v>
      </c>
      <c r="H1046" s="142"/>
      <c r="I1046" s="230"/>
      <c r="J1046" s="129"/>
      <c r="K1046" s="278"/>
      <c r="M1046" s="285"/>
    </row>
    <row r="1047" spans="1:13" x14ac:dyDescent="0.25">
      <c r="A1047" s="234" t="s">
        <v>1726</v>
      </c>
      <c r="B1047" s="167" t="s">
        <v>1727</v>
      </c>
      <c r="C1047" s="168"/>
      <c r="D1047" s="143" t="s">
        <v>1820</v>
      </c>
      <c r="E1047" s="141">
        <v>1</v>
      </c>
      <c r="F1047" s="142">
        <v>148596</v>
      </c>
      <c r="G1047" s="142">
        <f t="shared" si="66"/>
        <v>148596</v>
      </c>
      <c r="H1047" s="142"/>
      <c r="I1047" s="230"/>
      <c r="J1047" s="129"/>
      <c r="K1047" s="278"/>
      <c r="M1047" s="285"/>
    </row>
    <row r="1048" spans="1:13" ht="24" x14ac:dyDescent="0.25">
      <c r="A1048" s="234"/>
      <c r="B1048" s="205" t="s">
        <v>1728</v>
      </c>
      <c r="C1048" s="168"/>
      <c r="D1048" s="143"/>
      <c r="E1048" s="141"/>
      <c r="F1048" s="142"/>
      <c r="G1048" s="142"/>
      <c r="H1048" s="142"/>
      <c r="I1048" s="230"/>
      <c r="J1048" s="129"/>
      <c r="K1048" s="278"/>
      <c r="M1048" s="285"/>
    </row>
    <row r="1049" spans="1:13" x14ac:dyDescent="0.25">
      <c r="A1049" s="234" t="s">
        <v>1729</v>
      </c>
      <c r="B1049" s="167" t="s">
        <v>1730</v>
      </c>
      <c r="C1049" s="168"/>
      <c r="D1049" s="143" t="s">
        <v>1828</v>
      </c>
      <c r="E1049" s="141">
        <v>8</v>
      </c>
      <c r="F1049" s="142">
        <v>107416</v>
      </c>
      <c r="G1049" s="142">
        <f t="shared" si="66"/>
        <v>859328</v>
      </c>
      <c r="H1049" s="142"/>
      <c r="I1049" s="230"/>
      <c r="J1049" s="129"/>
      <c r="K1049" s="278"/>
      <c r="M1049" s="285"/>
    </row>
    <row r="1050" spans="1:13" x14ac:dyDescent="0.25">
      <c r="A1050" s="234" t="s">
        <v>1731</v>
      </c>
      <c r="B1050" s="167" t="s">
        <v>1732</v>
      </c>
      <c r="C1050" s="168"/>
      <c r="D1050" s="143" t="s">
        <v>1828</v>
      </c>
      <c r="E1050" s="141">
        <v>3</v>
      </c>
      <c r="F1050" s="142">
        <v>30972</v>
      </c>
      <c r="G1050" s="142">
        <f t="shared" si="66"/>
        <v>92916</v>
      </c>
      <c r="H1050" s="142"/>
      <c r="I1050" s="230"/>
      <c r="J1050" s="129"/>
      <c r="K1050" s="278"/>
      <c r="M1050" s="285"/>
    </row>
    <row r="1051" spans="1:13" x14ac:dyDescent="0.25">
      <c r="A1051" s="234" t="s">
        <v>1733</v>
      </c>
      <c r="B1051" s="167" t="s">
        <v>1734</v>
      </c>
      <c r="C1051" s="168"/>
      <c r="D1051" s="143" t="s">
        <v>1828</v>
      </c>
      <c r="E1051" s="141">
        <v>8</v>
      </c>
      <c r="F1051" s="142">
        <v>43964</v>
      </c>
      <c r="G1051" s="142">
        <f t="shared" si="66"/>
        <v>351712</v>
      </c>
      <c r="H1051" s="142"/>
      <c r="I1051" s="230"/>
      <c r="J1051" s="129"/>
      <c r="K1051" s="278"/>
      <c r="M1051" s="285"/>
    </row>
    <row r="1052" spans="1:13" x14ac:dyDescent="0.25">
      <c r="A1052" s="234" t="s">
        <v>1735</v>
      </c>
      <c r="B1052" s="167" t="s">
        <v>1736</v>
      </c>
      <c r="C1052" s="168"/>
      <c r="D1052" s="143" t="s">
        <v>1828</v>
      </c>
      <c r="E1052" s="141">
        <v>27</v>
      </c>
      <c r="F1052" s="142">
        <v>57768</v>
      </c>
      <c r="G1052" s="142">
        <f t="shared" si="66"/>
        <v>1559736</v>
      </c>
      <c r="H1052" s="142"/>
      <c r="I1052" s="230"/>
      <c r="J1052" s="129"/>
      <c r="K1052" s="278"/>
      <c r="M1052" s="285"/>
    </row>
    <row r="1053" spans="1:13" x14ac:dyDescent="0.25">
      <c r="A1053" s="234" t="s">
        <v>1737</v>
      </c>
      <c r="B1053" s="167" t="s">
        <v>1738</v>
      </c>
      <c r="C1053" s="168"/>
      <c r="D1053" s="143" t="s">
        <v>1828</v>
      </c>
      <c r="E1053" s="141">
        <v>4</v>
      </c>
      <c r="F1053" s="142">
        <v>126904</v>
      </c>
      <c r="G1053" s="142">
        <f t="shared" si="66"/>
        <v>507616</v>
      </c>
      <c r="H1053" s="142"/>
      <c r="I1053" s="230"/>
      <c r="J1053" s="129"/>
      <c r="K1053" s="278"/>
      <c r="M1053" s="285"/>
    </row>
    <row r="1054" spans="1:13" x14ac:dyDescent="0.25">
      <c r="A1054" s="234" t="s">
        <v>1739</v>
      </c>
      <c r="B1054" s="167" t="s">
        <v>1740</v>
      </c>
      <c r="C1054" s="168"/>
      <c r="D1054" s="143" t="s">
        <v>1828</v>
      </c>
      <c r="E1054" s="141">
        <v>3</v>
      </c>
      <c r="F1054" s="142">
        <v>152192</v>
      </c>
      <c r="G1054" s="142">
        <f t="shared" si="66"/>
        <v>456576</v>
      </c>
      <c r="H1054" s="142"/>
      <c r="I1054" s="230"/>
      <c r="J1054" s="129"/>
      <c r="K1054" s="278"/>
      <c r="M1054" s="285"/>
    </row>
    <row r="1055" spans="1:13" x14ac:dyDescent="0.25">
      <c r="A1055" s="234" t="s">
        <v>1741</v>
      </c>
      <c r="B1055" s="167" t="s">
        <v>1742</v>
      </c>
      <c r="C1055" s="168"/>
      <c r="D1055" s="143" t="s">
        <v>1828</v>
      </c>
      <c r="E1055" s="141">
        <v>72</v>
      </c>
      <c r="F1055" s="142">
        <v>31784</v>
      </c>
      <c r="G1055" s="142">
        <f t="shared" si="66"/>
        <v>2288448</v>
      </c>
      <c r="H1055" s="142"/>
      <c r="I1055" s="230"/>
      <c r="J1055" s="129"/>
      <c r="K1055" s="278"/>
      <c r="M1055" s="285"/>
    </row>
    <row r="1056" spans="1:13" x14ac:dyDescent="0.25">
      <c r="A1056" s="234" t="s">
        <v>1743</v>
      </c>
      <c r="B1056" s="167" t="s">
        <v>1744</v>
      </c>
      <c r="C1056" s="168"/>
      <c r="D1056" s="143" t="s">
        <v>1828</v>
      </c>
      <c r="E1056" s="141">
        <v>20</v>
      </c>
      <c r="F1056" s="142">
        <v>45588</v>
      </c>
      <c r="G1056" s="142">
        <f t="shared" si="66"/>
        <v>911760</v>
      </c>
      <c r="H1056" s="142"/>
      <c r="I1056" s="230"/>
      <c r="J1056" s="129"/>
      <c r="K1056" s="278"/>
      <c r="M1056" s="285"/>
    </row>
    <row r="1057" spans="1:13" x14ac:dyDescent="0.25">
      <c r="A1057" s="227" t="s">
        <v>1745</v>
      </c>
      <c r="B1057" s="150" t="s">
        <v>1746</v>
      </c>
      <c r="C1057" s="151" t="s">
        <v>1747</v>
      </c>
      <c r="D1057" s="152"/>
      <c r="E1057" s="153"/>
      <c r="F1057" s="154"/>
      <c r="G1057" s="155">
        <f>SUM(G1058:G1060)</f>
        <v>11005848</v>
      </c>
      <c r="H1057" s="154"/>
      <c r="I1057" s="228"/>
      <c r="J1057" s="129"/>
      <c r="K1057" s="278"/>
      <c r="M1057" s="285"/>
    </row>
    <row r="1058" spans="1:13" x14ac:dyDescent="0.25">
      <c r="A1058" s="234" t="s">
        <v>1748</v>
      </c>
      <c r="B1058" s="167" t="s">
        <v>1749</v>
      </c>
      <c r="C1058" s="168"/>
      <c r="D1058" s="143" t="s">
        <v>1820</v>
      </c>
      <c r="E1058" s="141">
        <v>1</v>
      </c>
      <c r="F1058" s="142">
        <v>4753564</v>
      </c>
      <c r="G1058" s="142">
        <f t="shared" ref="G1058:G1060" si="67">+F1058*E1058</f>
        <v>4753564</v>
      </c>
      <c r="H1058" s="142"/>
      <c r="I1058" s="230"/>
      <c r="J1058" s="129"/>
      <c r="K1058" s="278"/>
      <c r="M1058" s="285"/>
    </row>
    <row r="1059" spans="1:13" x14ac:dyDescent="0.25">
      <c r="A1059" s="234" t="s">
        <v>1750</v>
      </c>
      <c r="B1059" s="167" t="s">
        <v>1751</v>
      </c>
      <c r="C1059" s="168"/>
      <c r="D1059" s="143" t="s">
        <v>1820</v>
      </c>
      <c r="E1059" s="141">
        <v>1</v>
      </c>
      <c r="F1059" s="142">
        <v>5505940</v>
      </c>
      <c r="G1059" s="142">
        <f t="shared" si="67"/>
        <v>5505940</v>
      </c>
      <c r="H1059" s="142"/>
      <c r="I1059" s="230"/>
      <c r="J1059" s="129"/>
      <c r="K1059" s="278"/>
      <c r="M1059" s="285"/>
    </row>
    <row r="1060" spans="1:13" x14ac:dyDescent="0.25">
      <c r="A1060" s="234" t="s">
        <v>1752</v>
      </c>
      <c r="B1060" s="167" t="s">
        <v>1753</v>
      </c>
      <c r="C1060" s="168"/>
      <c r="D1060" s="143" t="s">
        <v>1830</v>
      </c>
      <c r="E1060" s="141">
        <v>1</v>
      </c>
      <c r="F1060" s="142">
        <v>746344</v>
      </c>
      <c r="G1060" s="142">
        <f t="shared" si="67"/>
        <v>746344</v>
      </c>
      <c r="H1060" s="142"/>
      <c r="I1060" s="230"/>
      <c r="J1060" s="129"/>
      <c r="K1060" s="278"/>
      <c r="M1060" s="285"/>
    </row>
    <row r="1061" spans="1:13" x14ac:dyDescent="0.25">
      <c r="A1061" s="227" t="s">
        <v>1754</v>
      </c>
      <c r="B1061" s="150" t="s">
        <v>1755</v>
      </c>
      <c r="C1061" s="151" t="s">
        <v>1756</v>
      </c>
      <c r="D1061" s="152"/>
      <c r="E1061" s="153"/>
      <c r="F1061" s="154"/>
      <c r="G1061" s="155">
        <f>SUM(G1063:G1077)</f>
        <v>16553548</v>
      </c>
      <c r="H1061" s="154"/>
      <c r="I1061" s="228"/>
      <c r="J1061" s="129"/>
      <c r="K1061" s="278"/>
      <c r="M1061" s="285"/>
    </row>
    <row r="1062" spans="1:13" x14ac:dyDescent="0.25">
      <c r="A1062" s="234" t="s">
        <v>1315</v>
      </c>
      <c r="B1062" s="205" t="s">
        <v>1757</v>
      </c>
      <c r="C1062" s="168"/>
      <c r="D1062" s="143"/>
      <c r="E1062" s="141"/>
      <c r="F1062" s="142"/>
      <c r="G1062" s="142"/>
      <c r="H1062" s="142"/>
      <c r="I1062" s="230"/>
      <c r="J1062" s="129"/>
      <c r="K1062" s="278"/>
      <c r="M1062" s="285"/>
    </row>
    <row r="1063" spans="1:13" ht="24" x14ac:dyDescent="0.25">
      <c r="A1063" s="234"/>
      <c r="B1063" s="205" t="s">
        <v>1758</v>
      </c>
      <c r="C1063" s="168"/>
      <c r="D1063" s="143"/>
      <c r="E1063" s="141"/>
      <c r="F1063" s="142"/>
      <c r="G1063" s="142"/>
      <c r="H1063" s="142"/>
      <c r="I1063" s="230"/>
      <c r="J1063" s="129"/>
      <c r="K1063" s="278"/>
      <c r="M1063" s="285"/>
    </row>
    <row r="1064" spans="1:13" x14ac:dyDescent="0.25">
      <c r="A1064" s="234"/>
      <c r="B1064" s="205" t="s">
        <v>1759</v>
      </c>
      <c r="C1064" s="168"/>
      <c r="D1064" s="143"/>
      <c r="E1064" s="141"/>
      <c r="F1064" s="142"/>
      <c r="G1064" s="142"/>
      <c r="H1064" s="142"/>
      <c r="I1064" s="230"/>
      <c r="J1064" s="129"/>
      <c r="K1064" s="278"/>
      <c r="M1064" s="285"/>
    </row>
    <row r="1065" spans="1:13" ht="24" x14ac:dyDescent="0.25">
      <c r="A1065" s="234" t="s">
        <v>1760</v>
      </c>
      <c r="B1065" s="207" t="s">
        <v>1761</v>
      </c>
      <c r="C1065" s="168" t="s">
        <v>1762</v>
      </c>
      <c r="D1065" s="143" t="s">
        <v>1820</v>
      </c>
      <c r="E1065" s="141">
        <v>4</v>
      </c>
      <c r="F1065" s="142">
        <v>1172760</v>
      </c>
      <c r="G1065" s="142">
        <f t="shared" ref="G1065:G1077" si="68">+F1065*E1065</f>
        <v>4691040</v>
      </c>
      <c r="H1065" s="142"/>
      <c r="I1065" s="230"/>
      <c r="J1065" s="129"/>
      <c r="K1065" s="278"/>
      <c r="M1065" s="285"/>
    </row>
    <row r="1066" spans="1:13" ht="24" x14ac:dyDescent="0.25">
      <c r="A1066" s="234" t="s">
        <v>1763</v>
      </c>
      <c r="B1066" s="207" t="s">
        <v>1764</v>
      </c>
      <c r="C1066" s="168" t="s">
        <v>1765</v>
      </c>
      <c r="D1066" s="143" t="s">
        <v>1820</v>
      </c>
      <c r="E1066" s="141">
        <v>4</v>
      </c>
      <c r="F1066" s="142">
        <v>41644</v>
      </c>
      <c r="G1066" s="142">
        <f t="shared" si="68"/>
        <v>166576</v>
      </c>
      <c r="H1066" s="142"/>
      <c r="I1066" s="230"/>
      <c r="J1066" s="129"/>
      <c r="K1066" s="278"/>
      <c r="M1066" s="285"/>
    </row>
    <row r="1067" spans="1:13" x14ac:dyDescent="0.25">
      <c r="A1067" s="234" t="s">
        <v>1766</v>
      </c>
      <c r="B1067" s="167" t="s">
        <v>1767</v>
      </c>
      <c r="C1067" s="168" t="s">
        <v>1768</v>
      </c>
      <c r="D1067" s="143" t="s">
        <v>1820</v>
      </c>
      <c r="E1067" s="141">
        <v>1</v>
      </c>
      <c r="F1067" s="142">
        <v>145812</v>
      </c>
      <c r="G1067" s="142">
        <f t="shared" si="68"/>
        <v>145812</v>
      </c>
      <c r="H1067" s="142"/>
      <c r="I1067" s="230"/>
      <c r="J1067" s="129"/>
      <c r="K1067" s="278"/>
      <c r="M1067" s="285"/>
    </row>
    <row r="1068" spans="1:13" x14ac:dyDescent="0.25">
      <c r="A1068" s="234" t="s">
        <v>1769</v>
      </c>
      <c r="B1068" s="167" t="s">
        <v>1770</v>
      </c>
      <c r="C1068" s="168" t="s">
        <v>1771</v>
      </c>
      <c r="D1068" s="143" t="s">
        <v>1830</v>
      </c>
      <c r="E1068" s="141">
        <v>1</v>
      </c>
      <c r="F1068" s="142">
        <v>303456</v>
      </c>
      <c r="G1068" s="142">
        <f t="shared" si="68"/>
        <v>303456</v>
      </c>
      <c r="H1068" s="142"/>
      <c r="I1068" s="230"/>
      <c r="J1068" s="129"/>
      <c r="K1068" s="278"/>
      <c r="M1068" s="285"/>
    </row>
    <row r="1069" spans="1:13" ht="24" x14ac:dyDescent="0.25">
      <c r="A1069" s="234"/>
      <c r="B1069" s="205" t="s">
        <v>1772</v>
      </c>
      <c r="C1069" s="168"/>
      <c r="D1069" s="143"/>
      <c r="E1069" s="141"/>
      <c r="F1069" s="142"/>
      <c r="G1069" s="142"/>
      <c r="H1069" s="142"/>
      <c r="I1069" s="230"/>
      <c r="J1069" s="129"/>
      <c r="K1069" s="278"/>
      <c r="M1069" s="285"/>
    </row>
    <row r="1070" spans="1:13" ht="48" x14ac:dyDescent="0.25">
      <c r="A1070" s="234" t="s">
        <v>1773</v>
      </c>
      <c r="B1070" s="167" t="s">
        <v>1774</v>
      </c>
      <c r="C1070" s="168" t="s">
        <v>1775</v>
      </c>
      <c r="D1070" s="143" t="s">
        <v>1820</v>
      </c>
      <c r="E1070" s="141">
        <v>1</v>
      </c>
      <c r="F1070" s="142">
        <v>7827912</v>
      </c>
      <c r="G1070" s="142">
        <f t="shared" si="68"/>
        <v>7827912</v>
      </c>
      <c r="H1070" s="142"/>
      <c r="I1070" s="230"/>
      <c r="J1070" s="129"/>
      <c r="K1070" s="278"/>
      <c r="M1070" s="285"/>
    </row>
    <row r="1071" spans="1:13" x14ac:dyDescent="0.25">
      <c r="A1071" s="234"/>
      <c r="B1071" s="205" t="s">
        <v>1776</v>
      </c>
      <c r="C1071" s="168"/>
      <c r="D1071" s="143"/>
      <c r="E1071" s="141"/>
      <c r="F1071" s="142"/>
      <c r="G1071" s="142"/>
      <c r="H1071" s="142"/>
      <c r="I1071" s="230"/>
      <c r="J1071" s="129"/>
      <c r="K1071" s="278"/>
      <c r="M1071" s="285"/>
    </row>
    <row r="1072" spans="1:13" ht="24" x14ac:dyDescent="0.25">
      <c r="A1072" s="234" t="s">
        <v>1777</v>
      </c>
      <c r="B1072" s="167" t="s">
        <v>1778</v>
      </c>
      <c r="C1072" s="168"/>
      <c r="D1072" s="143" t="s">
        <v>840</v>
      </c>
      <c r="E1072" s="141">
        <v>368</v>
      </c>
      <c r="F1072" s="142">
        <v>3132</v>
      </c>
      <c r="G1072" s="142">
        <f t="shared" si="68"/>
        <v>1152576</v>
      </c>
      <c r="H1072" s="142"/>
      <c r="I1072" s="230"/>
      <c r="J1072" s="129"/>
      <c r="K1072" s="278"/>
      <c r="M1072" s="285"/>
    </row>
    <row r="1073" spans="1:13" x14ac:dyDescent="0.25">
      <c r="A1073" s="234"/>
      <c r="B1073" s="205" t="s">
        <v>1779</v>
      </c>
      <c r="C1073" s="168"/>
      <c r="D1073" s="143"/>
      <c r="E1073" s="141"/>
      <c r="F1073" s="142"/>
      <c r="G1073" s="142"/>
      <c r="H1073" s="142"/>
      <c r="I1073" s="230"/>
      <c r="J1073" s="129"/>
      <c r="K1073" s="278"/>
      <c r="M1073" s="285"/>
    </row>
    <row r="1074" spans="1:13" x14ac:dyDescent="0.25">
      <c r="A1074" s="234" t="s">
        <v>1780</v>
      </c>
      <c r="B1074" s="167" t="s">
        <v>1781</v>
      </c>
      <c r="C1074" s="168"/>
      <c r="D1074" s="143" t="s">
        <v>1828</v>
      </c>
      <c r="E1074" s="141">
        <v>4</v>
      </c>
      <c r="F1074" s="142">
        <v>227592</v>
      </c>
      <c r="G1074" s="142">
        <f t="shared" si="68"/>
        <v>910368</v>
      </c>
      <c r="H1074" s="142"/>
      <c r="I1074" s="230"/>
      <c r="J1074" s="129"/>
      <c r="K1074" s="278"/>
      <c r="M1074" s="285"/>
    </row>
    <row r="1075" spans="1:13" x14ac:dyDescent="0.25">
      <c r="A1075" s="234" t="s">
        <v>1782</v>
      </c>
      <c r="B1075" s="167" t="s">
        <v>1783</v>
      </c>
      <c r="C1075" s="168"/>
      <c r="D1075" s="143" t="s">
        <v>1828</v>
      </c>
      <c r="E1075" s="141">
        <v>4</v>
      </c>
      <c r="F1075" s="142">
        <v>37932</v>
      </c>
      <c r="G1075" s="142">
        <f t="shared" si="68"/>
        <v>151728</v>
      </c>
      <c r="H1075" s="142"/>
      <c r="I1075" s="230"/>
      <c r="J1075" s="129"/>
      <c r="K1075" s="278"/>
      <c r="M1075" s="285"/>
    </row>
    <row r="1076" spans="1:13" x14ac:dyDescent="0.25">
      <c r="A1076" s="234" t="s">
        <v>1784</v>
      </c>
      <c r="B1076" s="167" t="s">
        <v>1785</v>
      </c>
      <c r="C1076" s="168"/>
      <c r="D1076" s="143" t="s">
        <v>1828</v>
      </c>
      <c r="E1076" s="141">
        <v>15</v>
      </c>
      <c r="F1076" s="142">
        <v>41644</v>
      </c>
      <c r="G1076" s="142">
        <f t="shared" si="68"/>
        <v>624660</v>
      </c>
      <c r="H1076" s="142"/>
      <c r="I1076" s="230"/>
      <c r="J1076" s="129"/>
      <c r="K1076" s="278"/>
      <c r="M1076" s="285"/>
    </row>
    <row r="1077" spans="1:13" x14ac:dyDescent="0.25">
      <c r="A1077" s="234" t="s">
        <v>1786</v>
      </c>
      <c r="B1077" s="167" t="s">
        <v>1787</v>
      </c>
      <c r="C1077" s="168"/>
      <c r="D1077" s="143" t="s">
        <v>1830</v>
      </c>
      <c r="E1077" s="141">
        <v>1</v>
      </c>
      <c r="F1077" s="142">
        <v>579420</v>
      </c>
      <c r="G1077" s="142">
        <f t="shared" si="68"/>
        <v>579420</v>
      </c>
      <c r="H1077" s="142"/>
      <c r="I1077" s="230"/>
      <c r="J1077" s="129"/>
      <c r="K1077" s="278"/>
      <c r="M1077" s="285"/>
    </row>
    <row r="1078" spans="1:13" x14ac:dyDescent="0.25">
      <c r="A1078" s="227" t="s">
        <v>1788</v>
      </c>
      <c r="B1078" s="150" t="s">
        <v>1789</v>
      </c>
      <c r="C1078" s="151"/>
      <c r="D1078" s="152"/>
      <c r="E1078" s="153"/>
      <c r="F1078" s="154"/>
      <c r="G1078" s="155">
        <f>SUM(G1079:G1085)</f>
        <v>1505100</v>
      </c>
      <c r="H1078" s="154"/>
      <c r="I1078" s="228"/>
      <c r="J1078" s="129"/>
      <c r="K1078" s="278"/>
      <c r="M1078" s="285"/>
    </row>
    <row r="1079" spans="1:13" x14ac:dyDescent="0.25">
      <c r="A1079" s="234" t="s">
        <v>1790</v>
      </c>
      <c r="B1079" s="167" t="s">
        <v>1791</v>
      </c>
      <c r="C1079" s="168"/>
      <c r="D1079" s="143" t="s">
        <v>1820</v>
      </c>
      <c r="E1079" s="141">
        <v>4</v>
      </c>
      <c r="F1079" s="142">
        <v>184440</v>
      </c>
      <c r="G1079" s="142">
        <f t="shared" ref="G1079:G1085" si="69">+F1079*E1079</f>
        <v>737760</v>
      </c>
      <c r="H1079" s="142"/>
      <c r="I1079" s="230"/>
      <c r="J1079" s="129"/>
      <c r="K1079" s="278"/>
      <c r="M1079" s="285"/>
    </row>
    <row r="1080" spans="1:13" x14ac:dyDescent="0.25">
      <c r="A1080" s="234"/>
      <c r="B1080" s="167" t="s">
        <v>1776</v>
      </c>
      <c r="C1080" s="168"/>
      <c r="D1080" s="143"/>
      <c r="E1080" s="141"/>
      <c r="F1080" s="142"/>
      <c r="G1080" s="142"/>
      <c r="H1080" s="142"/>
      <c r="I1080" s="230"/>
      <c r="J1080" s="129"/>
      <c r="K1080" s="278"/>
      <c r="M1080" s="285"/>
    </row>
    <row r="1081" spans="1:13" ht="24" x14ac:dyDescent="0.25">
      <c r="A1081" s="234" t="s">
        <v>1792</v>
      </c>
      <c r="B1081" s="167" t="s">
        <v>1778</v>
      </c>
      <c r="C1081" s="168"/>
      <c r="D1081" s="143" t="s">
        <v>840</v>
      </c>
      <c r="E1081" s="141">
        <v>112</v>
      </c>
      <c r="F1081" s="142">
        <v>3132</v>
      </c>
      <c r="G1081" s="142">
        <f t="shared" si="69"/>
        <v>350784</v>
      </c>
      <c r="H1081" s="142"/>
      <c r="I1081" s="230"/>
      <c r="J1081" s="129"/>
      <c r="K1081" s="278"/>
      <c r="M1081" s="285"/>
    </row>
    <row r="1082" spans="1:13" x14ac:dyDescent="0.25">
      <c r="A1082" s="234"/>
      <c r="B1082" s="167" t="s">
        <v>1779</v>
      </c>
      <c r="C1082" s="168"/>
      <c r="D1082" s="143"/>
      <c r="E1082" s="141"/>
      <c r="F1082" s="142"/>
      <c r="G1082" s="142"/>
      <c r="H1082" s="142"/>
      <c r="I1082" s="230"/>
      <c r="J1082" s="129"/>
      <c r="K1082" s="278"/>
      <c r="M1082" s="285"/>
    </row>
    <row r="1083" spans="1:13" x14ac:dyDescent="0.25">
      <c r="A1083" s="234" t="s">
        <v>1793</v>
      </c>
      <c r="B1083" s="167" t="s">
        <v>1783</v>
      </c>
      <c r="C1083" s="168"/>
      <c r="D1083" s="143" t="s">
        <v>1828</v>
      </c>
      <c r="E1083" s="141">
        <v>4</v>
      </c>
      <c r="F1083" s="142">
        <v>37932</v>
      </c>
      <c r="G1083" s="142">
        <f t="shared" si="69"/>
        <v>151728</v>
      </c>
      <c r="H1083" s="142"/>
      <c r="I1083" s="230"/>
      <c r="J1083" s="129"/>
      <c r="K1083" s="278"/>
      <c r="M1083" s="285"/>
    </row>
    <row r="1084" spans="1:13" x14ac:dyDescent="0.25">
      <c r="A1084" s="234" t="s">
        <v>1794</v>
      </c>
      <c r="B1084" s="167" t="s">
        <v>1785</v>
      </c>
      <c r="C1084" s="168"/>
      <c r="D1084" s="143" t="s">
        <v>1828</v>
      </c>
      <c r="E1084" s="141">
        <v>4</v>
      </c>
      <c r="F1084" s="142">
        <v>22736</v>
      </c>
      <c r="G1084" s="142">
        <f t="shared" si="69"/>
        <v>90944</v>
      </c>
      <c r="H1084" s="142"/>
      <c r="I1084" s="230"/>
      <c r="J1084" s="129"/>
      <c r="K1084" s="278"/>
      <c r="M1084" s="285"/>
    </row>
    <row r="1085" spans="1:13" x14ac:dyDescent="0.25">
      <c r="A1085" s="234" t="s">
        <v>1795</v>
      </c>
      <c r="B1085" s="167" t="s">
        <v>1787</v>
      </c>
      <c r="C1085" s="168"/>
      <c r="D1085" s="143" t="s">
        <v>1830</v>
      </c>
      <c r="E1085" s="141">
        <v>1</v>
      </c>
      <c r="F1085" s="142">
        <v>173884</v>
      </c>
      <c r="G1085" s="142">
        <f t="shared" si="69"/>
        <v>173884</v>
      </c>
      <c r="H1085" s="142"/>
      <c r="I1085" s="230"/>
      <c r="J1085" s="129"/>
      <c r="K1085" s="278"/>
      <c r="M1085" s="285"/>
    </row>
    <row r="1086" spans="1:13" x14ac:dyDescent="0.25">
      <c r="A1086" s="227" t="s">
        <v>1796</v>
      </c>
      <c r="B1086" s="150" t="s">
        <v>1797</v>
      </c>
      <c r="C1086" s="151"/>
      <c r="D1086" s="152"/>
      <c r="E1086" s="153"/>
      <c r="F1086" s="154"/>
      <c r="G1086" s="155">
        <f>SUM(G1088:G1090)</f>
        <v>3524892</v>
      </c>
      <c r="H1086" s="154"/>
      <c r="I1086" s="228"/>
      <c r="J1086" s="129"/>
      <c r="K1086" s="278"/>
      <c r="M1086" s="285"/>
    </row>
    <row r="1087" spans="1:13" x14ac:dyDescent="0.25">
      <c r="A1087" s="234"/>
      <c r="B1087" s="167" t="s">
        <v>1798</v>
      </c>
      <c r="C1087" s="168"/>
      <c r="D1087" s="143"/>
      <c r="E1087" s="141"/>
      <c r="F1087" s="142"/>
      <c r="G1087" s="142"/>
      <c r="H1087" s="142"/>
      <c r="I1087" s="230"/>
      <c r="J1087" s="129"/>
      <c r="K1087" s="278"/>
      <c r="M1087" s="285"/>
    </row>
    <row r="1088" spans="1:13" x14ac:dyDescent="0.25">
      <c r="A1088" s="234"/>
      <c r="B1088" s="167" t="s">
        <v>1799</v>
      </c>
      <c r="C1088" s="168"/>
      <c r="D1088" s="143"/>
      <c r="E1088" s="141"/>
      <c r="F1088" s="142"/>
      <c r="G1088" s="142"/>
      <c r="H1088" s="142"/>
      <c r="I1088" s="230"/>
      <c r="J1088" s="129"/>
      <c r="K1088" s="278"/>
      <c r="M1088" s="285"/>
    </row>
    <row r="1089" spans="1:13" x14ac:dyDescent="0.25">
      <c r="A1089" s="234" t="s">
        <v>1800</v>
      </c>
      <c r="B1089" s="167" t="s">
        <v>1801</v>
      </c>
      <c r="C1089" s="168"/>
      <c r="D1089" s="143" t="s">
        <v>1831</v>
      </c>
      <c r="E1089" s="141">
        <v>3</v>
      </c>
      <c r="F1089" s="142">
        <v>529424</v>
      </c>
      <c r="G1089" s="142">
        <f t="shared" ref="G1089:G1090" si="70">+F1089*E1089</f>
        <v>1588272</v>
      </c>
      <c r="H1089" s="142"/>
      <c r="I1089" s="230"/>
      <c r="J1089" s="129"/>
      <c r="K1089" s="278"/>
      <c r="M1089" s="285"/>
    </row>
    <row r="1090" spans="1:13" x14ac:dyDescent="0.25">
      <c r="A1090" s="234" t="s">
        <v>1803</v>
      </c>
      <c r="B1090" s="167" t="s">
        <v>1804</v>
      </c>
      <c r="C1090" s="168"/>
      <c r="D1090" s="143" t="s">
        <v>1831</v>
      </c>
      <c r="E1090" s="141">
        <v>5</v>
      </c>
      <c r="F1090" s="142">
        <v>387324</v>
      </c>
      <c r="G1090" s="142">
        <f t="shared" si="70"/>
        <v>1936620</v>
      </c>
      <c r="H1090" s="142"/>
      <c r="I1090" s="230"/>
      <c r="J1090" s="129"/>
      <c r="K1090" s="278"/>
      <c r="M1090" s="285"/>
    </row>
    <row r="1091" spans="1:13" x14ac:dyDescent="0.25">
      <c r="A1091" s="232">
        <v>31</v>
      </c>
      <c r="B1091" s="159" t="s">
        <v>1805</v>
      </c>
      <c r="C1091" s="160"/>
      <c r="D1091" s="161"/>
      <c r="E1091" s="162"/>
      <c r="F1091" s="161"/>
      <c r="G1091" s="163"/>
      <c r="H1091" s="161"/>
      <c r="I1091" s="236"/>
      <c r="J1091" s="129"/>
      <c r="K1091" s="278"/>
    </row>
    <row r="1092" spans="1:13" ht="12.75" thickBot="1" x14ac:dyDescent="0.3">
      <c r="A1092" s="252"/>
      <c r="B1092" s="208"/>
      <c r="C1092" s="209"/>
      <c r="D1092" s="210"/>
      <c r="E1092" s="211"/>
      <c r="F1092" s="210"/>
      <c r="G1092" s="212"/>
      <c r="H1092" s="210"/>
      <c r="I1092" s="253"/>
      <c r="J1092" s="129"/>
      <c r="K1092" s="278"/>
      <c r="M1092" s="286"/>
    </row>
    <row r="1093" spans="1:13" x14ac:dyDescent="0.25">
      <c r="A1093" s="270"/>
      <c r="B1093" s="271" t="s">
        <v>1806</v>
      </c>
      <c r="C1093" s="272"/>
      <c r="D1093" s="273"/>
      <c r="E1093" s="274"/>
      <c r="F1093" s="275"/>
      <c r="G1093" s="276">
        <f>+G7+G18+G27+G35+G48+G61+G63+G69+G86+G98+G101+G109+G123+G141+G147+G156+G229+G257+G269+G289+G319+G325+G327+G471+G560+G800+G802+G816+G818+G848+G1091</f>
        <v>7300525560.9623203</v>
      </c>
      <c r="H1093" s="275"/>
      <c r="I1093" s="277"/>
      <c r="J1093" s="135"/>
      <c r="K1093" s="278"/>
    </row>
    <row r="1094" spans="1:13" x14ac:dyDescent="0.25">
      <c r="A1094" s="263"/>
      <c r="B1094" s="264" t="s">
        <v>1807</v>
      </c>
      <c r="C1094" s="265"/>
      <c r="D1094" s="266"/>
      <c r="E1094" s="267"/>
      <c r="F1094" s="268"/>
      <c r="G1094" s="268">
        <f>+G1093*D1094</f>
        <v>0</v>
      </c>
      <c r="H1094" s="268"/>
      <c r="I1094" s="269"/>
    </row>
    <row r="1095" spans="1:13" x14ac:dyDescent="0.25">
      <c r="A1095" s="231"/>
      <c r="B1095" s="138" t="s">
        <v>1809</v>
      </c>
      <c r="C1095" s="139"/>
      <c r="D1095" s="140"/>
      <c r="E1095" s="141"/>
      <c r="F1095" s="143"/>
      <c r="G1095" s="142">
        <f>+G1093*D1095</f>
        <v>0</v>
      </c>
      <c r="H1095" s="143"/>
      <c r="I1095" s="230"/>
    </row>
    <row r="1096" spans="1:13" x14ac:dyDescent="0.25">
      <c r="A1096" s="231"/>
      <c r="B1096" s="138" t="s">
        <v>1811</v>
      </c>
      <c r="C1096" s="139"/>
      <c r="D1096" s="140"/>
      <c r="E1096" s="141"/>
      <c r="F1096" s="143"/>
      <c r="G1096" s="142">
        <f>+G1093*D1096</f>
        <v>0</v>
      </c>
      <c r="H1096" s="143"/>
      <c r="I1096" s="230"/>
    </row>
    <row r="1097" spans="1:13" x14ac:dyDescent="0.25">
      <c r="A1097" s="254"/>
      <c r="B1097" s="144" t="s">
        <v>1813</v>
      </c>
      <c r="C1097" s="145"/>
      <c r="D1097" s="146"/>
      <c r="E1097" s="147"/>
      <c r="F1097" s="148"/>
      <c r="G1097" s="149">
        <f>+G1096*D1097</f>
        <v>0</v>
      </c>
      <c r="H1097" s="148"/>
      <c r="I1097" s="255"/>
    </row>
    <row r="1098" spans="1:13" ht="12.75" thickBot="1" x14ac:dyDescent="0.3">
      <c r="A1098" s="256"/>
      <c r="B1098" s="257" t="s">
        <v>1814</v>
      </c>
      <c r="C1098" s="258"/>
      <c r="D1098" s="259"/>
      <c r="E1098" s="260"/>
      <c r="F1098" s="259"/>
      <c r="G1098" s="261">
        <f>SUM(G1093:G1097)</f>
        <v>7300525560.9623203</v>
      </c>
      <c r="H1098" s="259"/>
      <c r="I1098" s="262"/>
      <c r="K1098" s="129"/>
    </row>
    <row r="1100" spans="1:13" ht="12.75" x14ac:dyDescent="0.25">
      <c r="G1100" s="111">
        <v>0.3</v>
      </c>
      <c r="I1100" s="111"/>
      <c r="K1100" s="283"/>
    </row>
    <row r="1101" spans="1:13" x14ac:dyDescent="0.25">
      <c r="G1101" s="112">
        <f>+G1098*G1100</f>
        <v>2190157668.2886958</v>
      </c>
      <c r="K1101" s="135"/>
    </row>
    <row r="1103" spans="1:13" x14ac:dyDescent="0.25">
      <c r="G1103" s="111">
        <v>0.08</v>
      </c>
      <c r="I1103" s="111"/>
    </row>
    <row r="1104" spans="1:13" x14ac:dyDescent="0.25">
      <c r="G1104" s="112">
        <f>+G1103*G1098</f>
        <v>584042044.87698567</v>
      </c>
    </row>
  </sheetData>
  <autoFilter ref="I1:I1104"/>
  <mergeCells count="4">
    <mergeCell ref="A1:G1"/>
    <mergeCell ref="A2:G2"/>
    <mergeCell ref="A3:G3"/>
    <mergeCell ref="A4:G4"/>
  </mergeCells>
  <printOptions horizontalCentered="1" verticalCentered="1"/>
  <pageMargins left="0.70866141732283472" right="0.70866141732283472" top="0.15748031496062992" bottom="0.35433070866141736" header="0.31496062992125984" footer="0.31496062992125984"/>
  <pageSetup paperSize="5" scale="7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Hoja1</vt:lpstr>
      <vt:lpstr>PPTO REVISADO</vt:lpstr>
      <vt:lpstr>PPTO ACTUALIZADO</vt:lpstr>
      <vt:lpstr>Hoja1!Área_de_impresión</vt:lpstr>
      <vt:lpstr>'PPTO ACTUALIZADO'!Área_de_impresión</vt:lpstr>
      <vt:lpstr>'PPTO REVISADO'!Área_de_impresión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Patricia Rivera Angel</dc:creator>
  <cp:lastModifiedBy>Aidee Milena Garcia Carrion</cp:lastModifiedBy>
  <cp:lastPrinted>2015-02-10T19:03:01Z</cp:lastPrinted>
  <dcterms:created xsi:type="dcterms:W3CDTF">2014-12-30T12:25:10Z</dcterms:created>
  <dcterms:modified xsi:type="dcterms:W3CDTF">2015-02-23T15:46:21Z</dcterms:modified>
</cp:coreProperties>
</file>