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nexo 7" sheetId="1" r:id="rId1"/>
    <sheet name="Factor multilplicador" sheetId="2" r:id="rId2"/>
  </sheets>
  <externalReferences>
    <externalReference r:id="rId5"/>
  </externalReferences>
  <definedNames>
    <definedName name="_xlnm.Print_Area" localSheetId="0">'Anexo 7'!$A$1:$I$42</definedName>
    <definedName name="_xlnm.Print_Area" localSheetId="1">'Factor multilplicador'!$A$2:$D$44</definedName>
  </definedNames>
  <calcPr fullCalcOnLoad="1"/>
</workbook>
</file>

<file path=xl/sharedStrings.xml><?xml version="1.0" encoding="utf-8"?>
<sst xmlns="http://schemas.openxmlformats.org/spreadsheetml/2006/main" count="150" uniqueCount="123">
  <si>
    <t>PERSONAL DE SUPERVISIÓN</t>
  </si>
  <si>
    <t>1.1.1</t>
  </si>
  <si>
    <t>1.1.2</t>
  </si>
  <si>
    <t>1.1.3</t>
  </si>
  <si>
    <t>1.1.6</t>
  </si>
  <si>
    <t>Comisión de Topografía</t>
  </si>
  <si>
    <t>Especialista en Estructuras (Cat. 2)</t>
  </si>
  <si>
    <t>Especialista Hidrosanitario (Cat. 2)</t>
  </si>
  <si>
    <t>Especialista Electrico (Cat. 2)</t>
  </si>
  <si>
    <t>Especialista en Costos y Presupuestos (Cat. 2)</t>
  </si>
  <si>
    <t>PERSONAL DE APOYO</t>
  </si>
  <si>
    <t>Contador</t>
  </si>
  <si>
    <t>MES</t>
  </si>
  <si>
    <t>Ensayos de Calidad</t>
  </si>
  <si>
    <t>Transportes varios</t>
  </si>
  <si>
    <t>Impuesto de timbre</t>
  </si>
  <si>
    <t>Publicación</t>
  </si>
  <si>
    <t>Otros impuestos</t>
  </si>
  <si>
    <t>Garantía Única y RCE</t>
  </si>
  <si>
    <t>PERSONAL</t>
  </si>
  <si>
    <t>2</t>
  </si>
  <si>
    <t>2.1.1</t>
  </si>
  <si>
    <t>2.1.2</t>
  </si>
  <si>
    <t>2.1.3</t>
  </si>
  <si>
    <t>2.1.4</t>
  </si>
  <si>
    <t>2.1.5</t>
  </si>
  <si>
    <t>2.1.6</t>
  </si>
  <si>
    <t>OTROS COSTOS DIRECTOS</t>
  </si>
  <si>
    <t>SUELDO MES BÁSICO</t>
  </si>
  <si>
    <t>A</t>
  </si>
  <si>
    <t>B</t>
  </si>
  <si>
    <t>% DE DEDICACIÓN</t>
  </si>
  <si>
    <t>C</t>
  </si>
  <si>
    <t>F.M.</t>
  </si>
  <si>
    <t>N°</t>
  </si>
  <si>
    <t>CONCEPTO</t>
  </si>
  <si>
    <t>D</t>
  </si>
  <si>
    <t>E</t>
  </si>
  <si>
    <t>N° DE MESES</t>
  </si>
  <si>
    <t>F</t>
  </si>
  <si>
    <t>UND</t>
  </si>
  <si>
    <t>CANTIDAD</t>
  </si>
  <si>
    <t>VR. UNITARIO</t>
  </si>
  <si>
    <t>VR. TOTAL</t>
  </si>
  <si>
    <t>SUB-TOTAL COSTOS DE PERSONAL</t>
  </si>
  <si>
    <t>SUB-TOTAL OTROS COSTOS DIRECTOS</t>
  </si>
  <si>
    <t>RESUMEN GENERAL</t>
  </si>
  <si>
    <t>COSTO TOTAL (1 + 2)</t>
  </si>
  <si>
    <t>IVA (16%)</t>
  </si>
  <si>
    <t>VALOR TOTAL OFERTA</t>
  </si>
  <si>
    <t>FIRMA DEL OFERENTE O REPRESENTANTE LEGAL</t>
  </si>
  <si>
    <t>CÁLCULO DEL FACTOR MULTIPLICADOR</t>
  </si>
  <si>
    <t>ÍTEM</t>
  </si>
  <si>
    <t>DESCRIPCIÓN</t>
  </si>
  <si>
    <t>%</t>
  </si>
  <si>
    <t>SALARIO BÁSICO</t>
  </si>
  <si>
    <t>PRESTACIONES SOCIALES</t>
  </si>
  <si>
    <t>SISTEMA DE SEGURIDAD SOCIAL INTEGRAL</t>
  </si>
  <si>
    <t>OTROS</t>
  </si>
  <si>
    <t>SUB-TOTAL B + C</t>
  </si>
  <si>
    <t>SUB-TOTAL A + B + C + D</t>
  </si>
  <si>
    <t>COSTOS INDIRECTOS</t>
  </si>
  <si>
    <t>E1</t>
  </si>
  <si>
    <t>GASTOS GENERALES</t>
  </si>
  <si>
    <t>E2</t>
  </si>
  <si>
    <t>IMPUESTOS, TIMBRES, PERFECCIONAMIENTO</t>
  </si>
  <si>
    <t>SUB-TOTAL E1 + E2</t>
  </si>
  <si>
    <t>HONORARIOS (INCLUYE GASTOS CONTINGENTES)</t>
  </si>
  <si>
    <t>FACTOR MULTIPLICADOR</t>
  </si>
  <si>
    <t>FACTOR MULTIPLICADOR (A + B + C + D + E + F)</t>
  </si>
  <si>
    <t>Primas de Servicio</t>
  </si>
  <si>
    <t>Cesantías</t>
  </si>
  <si>
    <t>Intereses sobre cesantías</t>
  </si>
  <si>
    <t>Dotación de ley</t>
  </si>
  <si>
    <t>Salud</t>
  </si>
  <si>
    <t>Riesgos Profesionales</t>
  </si>
  <si>
    <t>Pensiones</t>
  </si>
  <si>
    <t>ICBF</t>
  </si>
  <si>
    <t>Sena Ordinario</t>
  </si>
  <si>
    <t>Fondo de la Industria de la Construcción</t>
  </si>
  <si>
    <t>Seguro Colectivo</t>
  </si>
  <si>
    <t>Indemnizaciones</t>
  </si>
  <si>
    <t>Campamentos y Oficinas</t>
  </si>
  <si>
    <t>Mobiliario y utiles de escritorio</t>
  </si>
  <si>
    <t>Software y hardware de obra</t>
  </si>
  <si>
    <t>Elementos de seguridad industrial</t>
  </si>
  <si>
    <t>Plan de manejo ambiental</t>
  </si>
  <si>
    <t>G</t>
  </si>
  <si>
    <t>VALOR MES (A * B * C * D)</t>
  </si>
  <si>
    <t>TOTAL PARCIAL
(E * F)</t>
  </si>
  <si>
    <t>Subsidio Familiar</t>
  </si>
  <si>
    <t>Papelería y copias</t>
  </si>
  <si>
    <t>Director de Interventoría (Cat. 2)</t>
  </si>
  <si>
    <t>Ingenieros Residentes de de Interventoría  (Cat. 5)</t>
  </si>
  <si>
    <t xml:space="preserve">Inspectores de  Interventoría </t>
  </si>
  <si>
    <t xml:space="preserve">PRESUPUESTO </t>
  </si>
  <si>
    <t>1.1.7</t>
  </si>
  <si>
    <t>1.1.8</t>
  </si>
  <si>
    <t>1.1.9</t>
  </si>
  <si>
    <t>GLB</t>
  </si>
  <si>
    <t>1.1.11</t>
  </si>
  <si>
    <t>1.1.12</t>
  </si>
  <si>
    <t>Auxiliar de oficina</t>
  </si>
  <si>
    <t>Especialista Cableado Estructurado y Telecomunicaciones (Cat. 2)</t>
  </si>
  <si>
    <t>año 2013</t>
  </si>
  <si>
    <t>año 2014</t>
  </si>
  <si>
    <t>año 2015</t>
  </si>
  <si>
    <t>año 2016</t>
  </si>
  <si>
    <t>1.1.4</t>
  </si>
  <si>
    <t>1.1.5</t>
  </si>
  <si>
    <t>SELECCIÓN DEL CONTRATISTA PARA REALIZAR LA INTERVENTORÍA TÉCNICA, ADMINISTRATIVA, FINANCIERA Y AMBIENTAL PARA LA CONSTRUCCIÓN DEL EDIFICIO DE AULAS II DE LA FACULTAD DE INGENIERÍA EN EL CAMPUS NUEVA GRANADA EN CAJICÁ, SEGÚN LAS ESPECIFICACIONES Y LAS CANTIDADES CONSIGNADAS EN EL PRESUPUESTO, POR LA MODALIDAD DE FACTOR MULTIPLICADOR</t>
  </si>
  <si>
    <t>1.1.13</t>
  </si>
  <si>
    <t>Arquitectos Residentes de de Interventoría  (Cat. 5)</t>
  </si>
  <si>
    <t>Otros (discriminar)</t>
  </si>
  <si>
    <t>2.1.7</t>
  </si>
  <si>
    <t>Profesional o tecnólogo en salud ocupacional con licencia (Cat. 8)</t>
  </si>
  <si>
    <t>Especialista en Geotecnia (Cat. 2)</t>
  </si>
  <si>
    <t>1.1.10</t>
  </si>
  <si>
    <t>1,2</t>
  </si>
  <si>
    <t>1,2,1</t>
  </si>
  <si>
    <t>1,2,2</t>
  </si>
  <si>
    <t>1,2,3</t>
  </si>
  <si>
    <t>Ingeniero Experto en Networking (Cat. 2)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</si>
</sst>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%"/>
    <numFmt numFmtId="195" formatCode="0.0000000%"/>
    <numFmt numFmtId="196" formatCode="0.000%"/>
    <numFmt numFmtId="197" formatCode="0.0000%"/>
    <numFmt numFmtId="198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 style="medium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/>
      <right>
        <color indexed="63"/>
      </right>
      <top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/>
      <right>
        <color indexed="63"/>
      </right>
      <top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3" fillId="33" borderId="0" xfId="56" applyFill="1" applyAlignment="1">
      <alignment vertical="center"/>
      <protection/>
    </xf>
    <xf numFmtId="0" fontId="52" fillId="33" borderId="0" xfId="56" applyFont="1" applyFill="1" applyAlignment="1">
      <alignment vertical="center"/>
      <protection/>
    </xf>
    <xf numFmtId="49" fontId="5" fillId="33" borderId="10" xfId="56" applyNumberFormat="1" applyFont="1" applyFill="1" applyBorder="1" applyAlignment="1">
      <alignment horizontal="center" vertical="center"/>
      <protection/>
    </xf>
    <xf numFmtId="0" fontId="5" fillId="33" borderId="11" xfId="56" applyFont="1" applyFill="1" applyBorder="1" applyAlignment="1">
      <alignment vertical="center"/>
      <protection/>
    </xf>
    <xf numFmtId="10" fontId="5" fillId="33" borderId="11" xfId="56" applyNumberFormat="1" applyFont="1" applyFill="1" applyBorder="1" applyAlignment="1">
      <alignment horizontal="center" vertical="center"/>
      <protection/>
    </xf>
    <xf numFmtId="43" fontId="5" fillId="33" borderId="11" xfId="49" applyFont="1" applyFill="1" applyBorder="1" applyAlignment="1">
      <alignment horizontal="center" vertical="center"/>
    </xf>
    <xf numFmtId="193" fontId="5" fillId="33" borderId="11" xfId="51" applyNumberFormat="1" applyFont="1" applyFill="1" applyBorder="1" applyAlignment="1">
      <alignment vertical="center"/>
    </xf>
    <xf numFmtId="3" fontId="5" fillId="33" borderId="12" xfId="56" applyNumberFormat="1" applyFont="1" applyFill="1" applyBorder="1" applyAlignment="1">
      <alignment vertical="center"/>
      <protection/>
    </xf>
    <xf numFmtId="0" fontId="5" fillId="33" borderId="0" xfId="56" applyFont="1" applyFill="1" applyAlignment="1">
      <alignment vertical="center"/>
      <protection/>
    </xf>
    <xf numFmtId="49" fontId="5" fillId="33" borderId="13" xfId="56" applyNumberFormat="1" applyFont="1" applyFill="1" applyBorder="1" applyAlignment="1">
      <alignment horizontal="center" vertical="center"/>
      <protection/>
    </xf>
    <xf numFmtId="0" fontId="5" fillId="33" borderId="14" xfId="56" applyFont="1" applyFill="1" applyBorder="1" applyAlignment="1">
      <alignment vertical="center"/>
      <protection/>
    </xf>
    <xf numFmtId="0" fontId="5" fillId="33" borderId="14" xfId="56" applyFont="1" applyFill="1" applyBorder="1" applyAlignment="1">
      <alignment horizontal="center" vertical="center"/>
      <protection/>
    </xf>
    <xf numFmtId="43" fontId="5" fillId="33" borderId="14" xfId="49" applyFont="1" applyFill="1" applyBorder="1" applyAlignment="1">
      <alignment horizontal="center" vertical="center"/>
    </xf>
    <xf numFmtId="193" fontId="2" fillId="33" borderId="14" xfId="51" applyNumberFormat="1" applyFont="1" applyFill="1" applyBorder="1" applyAlignment="1">
      <alignment vertical="center"/>
    </xf>
    <xf numFmtId="3" fontId="5" fillId="33" borderId="15" xfId="56" applyNumberFormat="1" applyFont="1" applyFill="1" applyBorder="1" applyAlignment="1">
      <alignment vertical="center"/>
      <protection/>
    </xf>
    <xf numFmtId="49" fontId="3" fillId="33" borderId="13" xfId="56" applyNumberFormat="1" applyFill="1" applyBorder="1" applyAlignment="1">
      <alignment horizontal="center" vertical="center"/>
      <protection/>
    </xf>
    <xf numFmtId="0" fontId="3" fillId="33" borderId="14" xfId="56" applyFill="1" applyBorder="1" applyAlignment="1">
      <alignment vertical="center"/>
      <protection/>
    </xf>
    <xf numFmtId="43" fontId="3" fillId="33" borderId="14" xfId="49" applyFont="1" applyFill="1" applyBorder="1" applyAlignment="1">
      <alignment vertical="center"/>
    </xf>
    <xf numFmtId="0" fontId="3" fillId="33" borderId="14" xfId="56" applyFill="1" applyBorder="1" applyAlignment="1">
      <alignment horizontal="center" vertical="center"/>
      <protection/>
    </xf>
    <xf numFmtId="9" fontId="3" fillId="33" borderId="14" xfId="56" applyNumberFormat="1" applyFill="1" applyBorder="1" applyAlignment="1">
      <alignment horizontal="center" vertical="center"/>
      <protection/>
    </xf>
    <xf numFmtId="10" fontId="3" fillId="33" borderId="14" xfId="56" applyNumberFormat="1" applyFill="1" applyBorder="1" applyAlignment="1">
      <alignment horizontal="center" vertical="center"/>
      <protection/>
    </xf>
    <xf numFmtId="43" fontId="3" fillId="33" borderId="14" xfId="49" applyFont="1" applyFill="1" applyBorder="1" applyAlignment="1">
      <alignment horizontal="center" vertical="center"/>
    </xf>
    <xf numFmtId="198" fontId="3" fillId="33" borderId="14" xfId="49" applyNumberFormat="1" applyFont="1" applyFill="1" applyBorder="1" applyAlignment="1">
      <alignment horizontal="center" vertical="center"/>
    </xf>
    <xf numFmtId="3" fontId="3" fillId="33" borderId="15" xfId="49" applyNumberFormat="1" applyFont="1" applyFill="1" applyBorder="1" applyAlignment="1">
      <alignment vertical="center"/>
    </xf>
    <xf numFmtId="49" fontId="5" fillId="33" borderId="16" xfId="56" applyNumberFormat="1" applyFont="1" applyFill="1" applyBorder="1" applyAlignment="1">
      <alignment horizontal="center" vertical="center"/>
      <protection/>
    </xf>
    <xf numFmtId="3" fontId="5" fillId="33" borderId="17" xfId="56" applyNumberFormat="1" applyFont="1" applyFill="1" applyBorder="1" applyAlignment="1">
      <alignment vertical="center"/>
      <protection/>
    </xf>
    <xf numFmtId="0" fontId="3" fillId="33" borderId="14" xfId="56" applyFont="1" applyFill="1" applyBorder="1" applyAlignment="1">
      <alignment horizontal="center" vertical="center"/>
      <protection/>
    </xf>
    <xf numFmtId="49" fontId="3" fillId="33" borderId="18" xfId="56" applyNumberFormat="1" applyFill="1" applyBorder="1" applyAlignment="1">
      <alignment horizontal="center" vertical="center"/>
      <protection/>
    </xf>
    <xf numFmtId="3" fontId="5" fillId="33" borderId="19" xfId="56" applyNumberFormat="1" applyFont="1" applyFill="1" applyBorder="1" applyAlignment="1">
      <alignment vertical="center"/>
      <protection/>
    </xf>
    <xf numFmtId="49" fontId="3" fillId="33" borderId="0" xfId="56" applyNumberFormat="1" applyFill="1" applyAlignment="1">
      <alignment horizontal="center" vertical="center"/>
      <protection/>
    </xf>
    <xf numFmtId="43" fontId="3" fillId="33" borderId="0" xfId="49" applyFont="1" applyFill="1" applyAlignment="1">
      <alignment vertical="center"/>
    </xf>
    <xf numFmtId="193" fontId="1" fillId="33" borderId="0" xfId="51" applyNumberFormat="1" applyFont="1" applyFill="1" applyAlignment="1">
      <alignment vertical="center"/>
    </xf>
    <xf numFmtId="3" fontId="3" fillId="33" borderId="0" xfId="49" applyNumberFormat="1" applyFont="1" applyFill="1" applyAlignment="1">
      <alignment vertical="center"/>
    </xf>
    <xf numFmtId="3" fontId="3" fillId="33" borderId="0" xfId="58" applyNumberFormat="1" applyFont="1" applyFill="1" applyAlignment="1">
      <alignment vertical="center"/>
    </xf>
    <xf numFmtId="3" fontId="3" fillId="33" borderId="0" xfId="56" applyNumberFormat="1" applyFill="1" applyAlignment="1">
      <alignment vertical="center"/>
      <protection/>
    </xf>
    <xf numFmtId="43" fontId="52" fillId="33" borderId="0" xfId="49" applyFont="1" applyFill="1" applyAlignment="1">
      <alignment vertical="center"/>
    </xf>
    <xf numFmtId="193" fontId="34" fillId="33" borderId="0" xfId="51" applyNumberFormat="1" applyFont="1" applyFill="1" applyAlignment="1">
      <alignment vertical="center"/>
    </xf>
    <xf numFmtId="3" fontId="52" fillId="33" borderId="0" xfId="56" applyNumberFormat="1" applyFont="1" applyFill="1" applyAlignment="1">
      <alignment vertical="center"/>
      <protection/>
    </xf>
    <xf numFmtId="196" fontId="52" fillId="33" borderId="0" xfId="58" applyNumberFormat="1" applyFont="1" applyFill="1" applyAlignment="1">
      <alignment vertical="center"/>
    </xf>
    <xf numFmtId="0" fontId="5" fillId="34" borderId="20" xfId="56" applyFont="1" applyFill="1" applyBorder="1" applyAlignment="1">
      <alignment horizontal="center" vertical="center" wrapText="1"/>
      <protection/>
    </xf>
    <xf numFmtId="43" fontId="5" fillId="34" borderId="20" xfId="49" applyFont="1" applyFill="1" applyBorder="1" applyAlignment="1">
      <alignment horizontal="center" vertical="center" wrapText="1"/>
    </xf>
    <xf numFmtId="193" fontId="5" fillId="34" borderId="20" xfId="51" applyNumberFormat="1" applyFont="1" applyFill="1" applyBorder="1" applyAlignment="1">
      <alignment horizontal="center" vertical="center" wrapText="1"/>
    </xf>
    <xf numFmtId="3" fontId="5" fillId="34" borderId="17" xfId="56" applyNumberFormat="1" applyFont="1" applyFill="1" applyBorder="1" applyAlignment="1">
      <alignment horizontal="center" vertical="center" wrapText="1"/>
      <protection/>
    </xf>
    <xf numFmtId="44" fontId="1" fillId="33" borderId="0" xfId="52" applyFont="1" applyFill="1" applyAlignment="1">
      <alignment vertical="center"/>
    </xf>
    <xf numFmtId="49" fontId="5" fillId="33" borderId="21" xfId="56" applyNumberFormat="1" applyFont="1" applyFill="1" applyBorder="1" applyAlignment="1">
      <alignment horizontal="center" vertical="center"/>
      <protection/>
    </xf>
    <xf numFmtId="197" fontId="5" fillId="33" borderId="22" xfId="58" applyNumberFormat="1" applyFont="1" applyFill="1" applyBorder="1" applyAlignment="1">
      <alignment vertical="center"/>
    </xf>
    <xf numFmtId="49" fontId="5" fillId="33" borderId="23" xfId="56" applyNumberFormat="1" applyFont="1" applyFill="1" applyBorder="1" applyAlignment="1">
      <alignment horizontal="center" vertical="center"/>
      <protection/>
    </xf>
    <xf numFmtId="197" fontId="5" fillId="33" borderId="24" xfId="58" applyNumberFormat="1" applyFont="1" applyFill="1" applyBorder="1" applyAlignment="1">
      <alignment vertical="center"/>
    </xf>
    <xf numFmtId="49" fontId="3" fillId="33" borderId="23" xfId="56" applyNumberFormat="1" applyFont="1" applyFill="1" applyBorder="1" applyAlignment="1">
      <alignment horizontal="center" vertical="center"/>
      <protection/>
    </xf>
    <xf numFmtId="0" fontId="3" fillId="33" borderId="14" xfId="56" applyFont="1" applyFill="1" applyBorder="1" applyAlignment="1">
      <alignment vertical="center"/>
      <protection/>
    </xf>
    <xf numFmtId="197" fontId="3" fillId="33" borderId="24" xfId="58" applyNumberFormat="1" applyFont="1" applyFill="1" applyBorder="1" applyAlignment="1">
      <alignment vertical="center"/>
    </xf>
    <xf numFmtId="0" fontId="3" fillId="33" borderId="0" xfId="56" applyFont="1" applyFill="1" applyAlignment="1">
      <alignment vertical="center"/>
      <protection/>
    </xf>
    <xf numFmtId="49" fontId="5" fillId="33" borderId="25" xfId="56" applyNumberFormat="1" applyFont="1" applyFill="1" applyBorder="1" applyAlignment="1">
      <alignment horizontal="center" vertical="center"/>
      <protection/>
    </xf>
    <xf numFmtId="197" fontId="5" fillId="33" borderId="26" xfId="58" applyNumberFormat="1" applyFont="1" applyFill="1" applyBorder="1" applyAlignment="1">
      <alignment vertical="center"/>
    </xf>
    <xf numFmtId="10" fontId="5" fillId="33" borderId="24" xfId="58" applyNumberFormat="1" applyFont="1" applyFill="1" applyBorder="1" applyAlignment="1">
      <alignment vertical="center"/>
    </xf>
    <xf numFmtId="49" fontId="3" fillId="33" borderId="23" xfId="56" applyNumberFormat="1" applyFill="1" applyBorder="1" applyAlignment="1">
      <alignment horizontal="center" vertical="center"/>
      <protection/>
    </xf>
    <xf numFmtId="10" fontId="3" fillId="33" borderId="24" xfId="58" applyNumberFormat="1" applyFont="1" applyFill="1" applyBorder="1" applyAlignment="1">
      <alignment vertical="center"/>
    </xf>
    <xf numFmtId="10" fontId="5" fillId="33" borderId="26" xfId="58" applyNumberFormat="1" applyFont="1" applyFill="1" applyBorder="1" applyAlignment="1">
      <alignment vertical="center"/>
    </xf>
    <xf numFmtId="49" fontId="3" fillId="33" borderId="27" xfId="56" applyNumberFormat="1" applyFill="1" applyBorder="1" applyAlignment="1">
      <alignment horizontal="center" vertical="center"/>
      <protection/>
    </xf>
    <xf numFmtId="10" fontId="5" fillId="33" borderId="28" xfId="58" applyNumberFormat="1" applyFont="1" applyFill="1" applyBorder="1" applyAlignment="1">
      <alignment vertical="center"/>
    </xf>
    <xf numFmtId="10" fontId="3" fillId="33" borderId="0" xfId="58" applyNumberFormat="1" applyFont="1" applyFill="1" applyAlignment="1">
      <alignment vertical="center"/>
    </xf>
    <xf numFmtId="10" fontId="52" fillId="33" borderId="0" xfId="58" applyNumberFormat="1" applyFont="1" applyFill="1" applyAlignment="1">
      <alignment vertical="center"/>
    </xf>
    <xf numFmtId="49" fontId="5" fillId="34" borderId="29" xfId="56" applyNumberFormat="1" applyFont="1" applyFill="1" applyBorder="1" applyAlignment="1">
      <alignment horizontal="center" vertical="center" wrapText="1"/>
      <protection/>
    </xf>
    <xf numFmtId="0" fontId="5" fillId="34" borderId="30" xfId="56" applyFont="1" applyFill="1" applyBorder="1" applyAlignment="1">
      <alignment horizontal="center" vertical="center" wrapText="1"/>
      <protection/>
    </xf>
    <xf numFmtId="10" fontId="5" fillId="34" borderId="31" xfId="58" applyNumberFormat="1" applyFont="1" applyFill="1" applyBorder="1" applyAlignment="1">
      <alignment horizontal="center" vertical="center" wrapText="1"/>
    </xf>
    <xf numFmtId="0" fontId="3" fillId="33" borderId="14" xfId="56" applyFill="1" applyBorder="1" applyAlignment="1">
      <alignment vertical="center" wrapText="1"/>
      <protection/>
    </xf>
    <xf numFmtId="0" fontId="53" fillId="33" borderId="0" xfId="56" applyFont="1" applyFill="1" applyAlignment="1">
      <alignment vertical="center"/>
      <protection/>
    </xf>
    <xf numFmtId="44" fontId="34" fillId="33" borderId="0" xfId="52" applyFont="1" applyFill="1" applyAlignment="1">
      <alignment vertical="center"/>
    </xf>
    <xf numFmtId="10" fontId="34" fillId="33" borderId="0" xfId="52" applyNumberFormat="1" applyFont="1" applyFill="1" applyAlignment="1">
      <alignment vertical="center"/>
    </xf>
    <xf numFmtId="0" fontId="54" fillId="33" borderId="0" xfId="56" applyFont="1" applyFill="1" applyBorder="1" applyAlignment="1">
      <alignment vertical="center" wrapText="1"/>
      <protection/>
    </xf>
    <xf numFmtId="43" fontId="53" fillId="33" borderId="0" xfId="56" applyNumberFormat="1" applyFont="1" applyFill="1" applyAlignment="1">
      <alignment vertical="center"/>
      <protection/>
    </xf>
    <xf numFmtId="43" fontId="53" fillId="33" borderId="0" xfId="49" applyFont="1" applyFill="1" applyAlignment="1">
      <alignment vertical="center"/>
    </xf>
    <xf numFmtId="9" fontId="53" fillId="33" borderId="0" xfId="56" applyNumberFormat="1" applyFont="1" applyFill="1" applyAlignment="1">
      <alignment horizontal="center" vertical="center"/>
      <protection/>
    </xf>
    <xf numFmtId="0" fontId="53" fillId="33" borderId="0" xfId="56" applyFont="1" applyFill="1" applyAlignment="1">
      <alignment horizontal="center" vertical="center"/>
      <protection/>
    </xf>
    <xf numFmtId="44" fontId="53" fillId="33" borderId="0" xfId="52" applyFont="1" applyFill="1" applyAlignment="1">
      <alignment vertical="center"/>
    </xf>
    <xf numFmtId="44" fontId="52" fillId="33" borderId="0" xfId="52" applyFont="1" applyFill="1" applyAlignment="1">
      <alignment vertical="center"/>
    </xf>
    <xf numFmtId="43" fontId="52" fillId="33" borderId="0" xfId="56" applyNumberFormat="1" applyFont="1" applyFill="1" applyAlignment="1">
      <alignment vertical="center"/>
      <protection/>
    </xf>
    <xf numFmtId="10" fontId="52" fillId="33" borderId="0" xfId="56" applyNumberFormat="1" applyFont="1" applyFill="1" applyAlignment="1">
      <alignment vertical="center"/>
      <protection/>
    </xf>
    <xf numFmtId="0" fontId="7" fillId="33" borderId="0" xfId="56" applyFont="1" applyFill="1" applyBorder="1" applyAlignment="1">
      <alignment vertical="center" wrapText="1"/>
      <protection/>
    </xf>
    <xf numFmtId="0" fontId="55" fillId="33" borderId="0" xfId="56" applyFont="1" applyFill="1" applyAlignment="1">
      <alignment vertical="center"/>
      <protection/>
    </xf>
    <xf numFmtId="0" fontId="56" fillId="33" borderId="0" xfId="56" applyFont="1" applyFill="1" applyBorder="1" applyAlignment="1">
      <alignment vertical="center" wrapText="1"/>
      <protection/>
    </xf>
    <xf numFmtId="193" fontId="57" fillId="33" borderId="0" xfId="56" applyNumberFormat="1" applyFont="1" applyFill="1" applyAlignment="1">
      <alignment vertical="center"/>
      <protection/>
    </xf>
    <xf numFmtId="10" fontId="57" fillId="33" borderId="0" xfId="56" applyNumberFormat="1" applyFont="1" applyFill="1" applyAlignment="1">
      <alignment vertical="center"/>
      <protection/>
    </xf>
    <xf numFmtId="0" fontId="57" fillId="33" borderId="0" xfId="56" applyFont="1" applyFill="1" applyAlignment="1">
      <alignment vertical="center"/>
      <protection/>
    </xf>
    <xf numFmtId="43" fontId="55" fillId="33" borderId="0" xfId="49" applyFont="1" applyFill="1" applyAlignment="1">
      <alignment vertical="center"/>
    </xf>
    <xf numFmtId="10" fontId="55" fillId="33" borderId="0" xfId="58" applyNumberFormat="1" applyFont="1" applyFill="1" applyAlignment="1">
      <alignment vertical="center"/>
    </xf>
    <xf numFmtId="10" fontId="58" fillId="33" borderId="0" xfId="58" applyNumberFormat="1" applyFont="1" applyFill="1" applyAlignment="1">
      <alignment vertical="center"/>
    </xf>
    <xf numFmtId="0" fontId="59" fillId="33" borderId="0" xfId="56" applyFont="1" applyFill="1" applyAlignment="1">
      <alignment vertical="center"/>
      <protection/>
    </xf>
    <xf numFmtId="43" fontId="60" fillId="33" borderId="0" xfId="49" applyFont="1" applyFill="1" applyAlignment="1">
      <alignment vertical="center"/>
    </xf>
    <xf numFmtId="43" fontId="59" fillId="33" borderId="0" xfId="49" applyFont="1" applyFill="1" applyAlignment="1">
      <alignment vertical="center"/>
    </xf>
    <xf numFmtId="0" fontId="5" fillId="33" borderId="32" xfId="56" applyFont="1" applyFill="1" applyBorder="1" applyAlignment="1">
      <alignment horizontal="right" vertical="center"/>
      <protection/>
    </xf>
    <xf numFmtId="0" fontId="5" fillId="33" borderId="33" xfId="56" applyFont="1" applyFill="1" applyBorder="1" applyAlignment="1">
      <alignment horizontal="right" vertical="center"/>
      <protection/>
    </xf>
    <xf numFmtId="0" fontId="5" fillId="33" borderId="34" xfId="56" applyFont="1" applyFill="1" applyBorder="1" applyAlignment="1">
      <alignment horizontal="right" vertical="center"/>
      <protection/>
    </xf>
    <xf numFmtId="49" fontId="6" fillId="34" borderId="35" xfId="56" applyNumberFormat="1" applyFont="1" applyFill="1" applyBorder="1" applyAlignment="1">
      <alignment horizontal="center" vertical="center"/>
      <protection/>
    </xf>
    <xf numFmtId="49" fontId="6" fillId="34" borderId="36" xfId="56" applyNumberFormat="1" applyFont="1" applyFill="1" applyBorder="1" applyAlignment="1">
      <alignment horizontal="center" vertical="center"/>
      <protection/>
    </xf>
    <xf numFmtId="49" fontId="6" fillId="34" borderId="37" xfId="56" applyNumberFormat="1" applyFont="1" applyFill="1" applyBorder="1" applyAlignment="1">
      <alignment horizontal="center" vertical="center"/>
      <protection/>
    </xf>
    <xf numFmtId="0" fontId="5" fillId="33" borderId="38" xfId="56" applyFont="1" applyFill="1" applyBorder="1" applyAlignment="1">
      <alignment horizontal="right" vertical="center"/>
      <protection/>
    </xf>
    <xf numFmtId="0" fontId="5" fillId="33" borderId="36" xfId="56" applyFont="1" applyFill="1" applyBorder="1" applyAlignment="1">
      <alignment horizontal="right" vertical="center"/>
      <protection/>
    </xf>
    <xf numFmtId="0" fontId="5" fillId="33" borderId="39" xfId="56" applyFont="1" applyFill="1" applyBorder="1" applyAlignment="1">
      <alignment horizontal="right" vertical="center"/>
      <protection/>
    </xf>
    <xf numFmtId="0" fontId="5" fillId="33" borderId="40" xfId="56" applyFont="1" applyFill="1" applyBorder="1" applyAlignment="1">
      <alignment horizontal="right" vertical="center"/>
      <protection/>
    </xf>
    <xf numFmtId="0" fontId="5" fillId="33" borderId="41" xfId="56" applyFont="1" applyFill="1" applyBorder="1" applyAlignment="1">
      <alignment horizontal="right" vertical="center"/>
      <protection/>
    </xf>
    <xf numFmtId="0" fontId="5" fillId="33" borderId="42" xfId="56" applyFont="1" applyFill="1" applyBorder="1" applyAlignment="1">
      <alignment horizontal="right" vertical="center"/>
      <protection/>
    </xf>
    <xf numFmtId="49" fontId="3" fillId="33" borderId="43" xfId="56" applyNumberFormat="1" applyFill="1" applyBorder="1" applyAlignment="1">
      <alignment horizontal="center"/>
      <protection/>
    </xf>
    <xf numFmtId="49" fontId="3" fillId="33" borderId="44" xfId="56" applyNumberFormat="1" applyFill="1" applyBorder="1" applyAlignment="1">
      <alignment horizontal="center"/>
      <protection/>
    </xf>
    <xf numFmtId="49" fontId="3" fillId="33" borderId="45" xfId="56" applyNumberFormat="1" applyFill="1" applyBorder="1" applyAlignment="1">
      <alignment horizontal="center"/>
      <protection/>
    </xf>
    <xf numFmtId="0" fontId="4" fillId="33" borderId="46" xfId="56" applyFont="1" applyFill="1" applyBorder="1" applyAlignment="1">
      <alignment horizontal="center" vertical="center" wrapText="1"/>
      <protection/>
    </xf>
    <xf numFmtId="0" fontId="4" fillId="33" borderId="47" xfId="56" applyFont="1" applyFill="1" applyBorder="1" applyAlignment="1">
      <alignment horizontal="center" vertical="center" wrapText="1"/>
      <protection/>
    </xf>
    <xf numFmtId="0" fontId="4" fillId="33" borderId="48" xfId="56" applyFont="1" applyFill="1" applyBorder="1" applyAlignment="1">
      <alignment horizontal="center" vertical="center" wrapText="1"/>
      <protection/>
    </xf>
    <xf numFmtId="49" fontId="5" fillId="34" borderId="49" xfId="56" applyNumberFormat="1" applyFont="1" applyFill="1" applyBorder="1" applyAlignment="1">
      <alignment horizontal="center" vertical="center" wrapText="1"/>
      <protection/>
    </xf>
    <xf numFmtId="49" fontId="5" fillId="34" borderId="50" xfId="56" applyNumberFormat="1" applyFont="1" applyFill="1" applyBorder="1" applyAlignment="1">
      <alignment horizontal="center" vertical="center" wrapText="1"/>
      <protection/>
    </xf>
    <xf numFmtId="0" fontId="5" fillId="34" borderId="51" xfId="56" applyFont="1" applyFill="1" applyBorder="1" applyAlignment="1">
      <alignment horizontal="center" vertical="center" wrapText="1"/>
      <protection/>
    </xf>
    <xf numFmtId="0" fontId="5" fillId="34" borderId="52" xfId="56" applyFont="1" applyFill="1" applyBorder="1" applyAlignment="1">
      <alignment horizontal="center" vertical="center" wrapText="1"/>
      <protection/>
    </xf>
    <xf numFmtId="49" fontId="5" fillId="34" borderId="35" xfId="56" applyNumberFormat="1" applyFont="1" applyFill="1" applyBorder="1" applyAlignment="1">
      <alignment horizontal="center" vertical="center"/>
      <protection/>
    </xf>
    <xf numFmtId="49" fontId="5" fillId="34" borderId="36" xfId="56" applyNumberFormat="1" applyFont="1" applyFill="1" applyBorder="1" applyAlignment="1">
      <alignment horizontal="center" vertical="center"/>
      <protection/>
    </xf>
    <xf numFmtId="49" fontId="5" fillId="34" borderId="37" xfId="56" applyNumberFormat="1" applyFont="1" applyFill="1" applyBorder="1" applyAlignment="1">
      <alignment horizontal="center" vertical="center"/>
      <protection/>
    </xf>
    <xf numFmtId="0" fontId="7" fillId="33" borderId="0" xfId="56" applyFont="1" applyFill="1" applyBorder="1" applyAlignment="1">
      <alignment horizontal="center" vertical="center" wrapText="1"/>
      <protection/>
    </xf>
    <xf numFmtId="0" fontId="7" fillId="33" borderId="53" xfId="56" applyFont="1" applyFill="1" applyBorder="1" applyAlignment="1">
      <alignment horizontal="center" vertical="center" wrapText="1"/>
      <protection/>
    </xf>
    <xf numFmtId="49" fontId="3" fillId="33" borderId="54" xfId="56" applyNumberFormat="1" applyFill="1" applyBorder="1" applyAlignment="1">
      <alignment horizontal="center"/>
      <protection/>
    </xf>
    <xf numFmtId="49" fontId="3" fillId="33" borderId="55" xfId="56" applyNumberFormat="1" applyFill="1" applyBorder="1" applyAlignment="1">
      <alignment horizontal="center"/>
      <protection/>
    </xf>
    <xf numFmtId="49" fontId="3" fillId="33" borderId="56" xfId="56" applyNumberFormat="1" applyFill="1" applyBorder="1" applyAlignment="1">
      <alignment horizontal="center"/>
      <protection/>
    </xf>
    <xf numFmtId="49" fontId="6" fillId="34" borderId="57" xfId="56" applyNumberFormat="1" applyFont="1" applyFill="1" applyBorder="1" applyAlignment="1">
      <alignment horizontal="center" vertical="center"/>
      <protection/>
    </xf>
    <xf numFmtId="49" fontId="6" fillId="34" borderId="58" xfId="56" applyNumberFormat="1" applyFont="1" applyFill="1" applyBorder="1" applyAlignment="1">
      <alignment horizontal="center" vertical="center"/>
      <protection/>
    </xf>
    <xf numFmtId="0" fontId="5" fillId="33" borderId="59" xfId="56" applyFont="1" applyFill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 2" xfId="51"/>
    <cellStyle name="Currency" xfId="52"/>
    <cellStyle name="Currency [0]" xfId="53"/>
    <cellStyle name="Neutral" xfId="54"/>
    <cellStyle name="Normal 2" xfId="55"/>
    <cellStyle name="Normal 2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rianasq\Configuraci&#243;n%20local\Archivos%20temporales%20de%20Internet\Content.IE5\H5Z7K28X\ESTRUCTURA_DE_COSTOS_FACULTAD_DE_RIES%201603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TIVO"/>
      <sheetName val="AUDITORIO"/>
      <sheetName val="AULAS"/>
      <sheetName val="CAFETERIA"/>
      <sheetName val="PROGRAMAS"/>
      <sheetName val="RESUMEN RIES"/>
      <sheetName val="ESPACIO PUBLICO"/>
      <sheetName val="RAMPAS Y PUENTES"/>
      <sheetName val="RESUMEN"/>
      <sheetName val="ventaneria"/>
      <sheetName val="ADMINISTRACION"/>
      <sheetName val="presupuesto inicial"/>
      <sheetName val="Indices_total"/>
    </sheetNames>
    <sheetDataSet>
      <sheetData sheetId="5">
        <row r="682">
          <cell r="S682">
            <v>13795218492.768301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78"/>
  <sheetViews>
    <sheetView tabSelected="1" zoomScale="84" zoomScaleNormal="84" zoomScaleSheetLayoutView="100" zoomScalePageLayoutView="0" workbookViewId="0" topLeftCell="A1">
      <selection activeCell="B23" sqref="B23"/>
    </sheetView>
  </sheetViews>
  <sheetFormatPr defaultColWidth="11.421875" defaultRowHeight="15"/>
  <cols>
    <col min="1" max="1" width="5.28125" style="30" customWidth="1"/>
    <col min="2" max="2" width="45.57421875" style="1" bestFit="1" customWidth="1"/>
    <col min="3" max="3" width="15.421875" style="1" bestFit="1" customWidth="1"/>
    <col min="4" max="4" width="10.421875" style="1" bestFit="1" customWidth="1"/>
    <col min="5" max="5" width="12.57421875" style="1" bestFit="1" customWidth="1"/>
    <col min="6" max="6" width="8.421875" style="1" bestFit="1" customWidth="1"/>
    <col min="7" max="7" width="14.28125" style="31" customWidth="1"/>
    <col min="8" max="8" width="11.57421875" style="32" customWidth="1"/>
    <col min="9" max="9" width="21.140625" style="35" bestFit="1" customWidth="1"/>
    <col min="10" max="10" width="6.421875" style="2" customWidth="1"/>
    <col min="11" max="11" width="18.28125" style="2" bestFit="1" customWidth="1"/>
    <col min="12" max="12" width="2.28125" style="2" customWidth="1"/>
    <col min="13" max="13" width="14.57421875" style="2" bestFit="1" customWidth="1"/>
    <col min="14" max="14" width="2.421875" style="2" customWidth="1"/>
    <col min="15" max="18" width="14.421875" style="2" bestFit="1" customWidth="1"/>
    <col min="19" max="21" width="11.421875" style="2" customWidth="1"/>
    <col min="22" max="22" width="18.28125" style="2" bestFit="1" customWidth="1"/>
    <col min="23" max="16384" width="11.421875" style="1" customWidth="1"/>
  </cols>
  <sheetData>
    <row r="1" spans="1:9" ht="20.25" customHeight="1">
      <c r="A1" s="106"/>
      <c r="B1" s="107"/>
      <c r="C1" s="107"/>
      <c r="D1" s="107"/>
      <c r="E1" s="107"/>
      <c r="F1" s="107"/>
      <c r="G1" s="107"/>
      <c r="H1" s="107"/>
      <c r="I1" s="108"/>
    </row>
    <row r="2" spans="1:9" ht="20.25" customHeight="1">
      <c r="A2" s="106" t="s">
        <v>95</v>
      </c>
      <c r="B2" s="107"/>
      <c r="C2" s="107"/>
      <c r="D2" s="107"/>
      <c r="E2" s="107"/>
      <c r="F2" s="107"/>
      <c r="G2" s="107"/>
      <c r="H2" s="107"/>
      <c r="I2" s="108"/>
    </row>
    <row r="3" spans="1:9" ht="38.25" customHeight="1">
      <c r="A3" s="116" t="s">
        <v>110</v>
      </c>
      <c r="B3" s="116"/>
      <c r="C3" s="116"/>
      <c r="D3" s="116"/>
      <c r="E3" s="116"/>
      <c r="F3" s="116"/>
      <c r="G3" s="116"/>
      <c r="H3" s="116"/>
      <c r="I3" s="116"/>
    </row>
    <row r="4" spans="1:9" ht="38.25" customHeight="1" thickBot="1">
      <c r="A4" s="117"/>
      <c r="B4" s="117"/>
      <c r="C4" s="117"/>
      <c r="D4" s="117"/>
      <c r="E4" s="117"/>
      <c r="F4" s="117"/>
      <c r="G4" s="117"/>
      <c r="H4" s="117"/>
      <c r="I4" s="117"/>
    </row>
    <row r="5" spans="1:9" ht="13.5" thickBot="1">
      <c r="A5" s="109" t="s">
        <v>34</v>
      </c>
      <c r="B5" s="111" t="s">
        <v>35</v>
      </c>
      <c r="C5" s="40" t="s">
        <v>29</v>
      </c>
      <c r="D5" s="40" t="s">
        <v>30</v>
      </c>
      <c r="E5" s="40" t="s">
        <v>32</v>
      </c>
      <c r="F5" s="40" t="s">
        <v>36</v>
      </c>
      <c r="G5" s="41" t="s">
        <v>37</v>
      </c>
      <c r="H5" s="42" t="s">
        <v>39</v>
      </c>
      <c r="I5" s="43" t="s">
        <v>87</v>
      </c>
    </row>
    <row r="6" spans="1:11" ht="39.75" customHeight="1" thickBot="1">
      <c r="A6" s="110"/>
      <c r="B6" s="112"/>
      <c r="C6" s="40" t="s">
        <v>28</v>
      </c>
      <c r="D6" s="40" t="s">
        <v>41</v>
      </c>
      <c r="E6" s="40" t="s">
        <v>31</v>
      </c>
      <c r="F6" s="40" t="s">
        <v>33</v>
      </c>
      <c r="G6" s="41" t="s">
        <v>88</v>
      </c>
      <c r="H6" s="42" t="s">
        <v>38</v>
      </c>
      <c r="I6" s="43" t="s">
        <v>89</v>
      </c>
      <c r="K6" s="73">
        <v>1.085941559199111</v>
      </c>
    </row>
    <row r="7" spans="1:22" s="9" customFormat="1" ht="12.75">
      <c r="A7" s="3">
        <v>1</v>
      </c>
      <c r="B7" s="4" t="s">
        <v>19</v>
      </c>
      <c r="C7" s="4"/>
      <c r="D7" s="4"/>
      <c r="E7" s="5"/>
      <c r="F7" s="5"/>
      <c r="G7" s="6"/>
      <c r="H7" s="7"/>
      <c r="I7" s="8"/>
      <c r="J7" s="67"/>
      <c r="K7" s="67"/>
      <c r="L7" s="67"/>
      <c r="M7" s="67"/>
      <c r="N7" s="67"/>
      <c r="O7" s="74" t="s">
        <v>104</v>
      </c>
      <c r="P7" s="74" t="s">
        <v>105</v>
      </c>
      <c r="Q7" s="74" t="s">
        <v>106</v>
      </c>
      <c r="R7" s="74" t="s">
        <v>107</v>
      </c>
      <c r="S7" s="67"/>
      <c r="T7" s="67"/>
      <c r="U7" s="67"/>
      <c r="V7" s="67"/>
    </row>
    <row r="8" spans="1:22" s="9" customFormat="1" ht="15">
      <c r="A8" s="10">
        <v>1.1</v>
      </c>
      <c r="B8" s="11" t="s">
        <v>0</v>
      </c>
      <c r="C8" s="11"/>
      <c r="D8" s="11"/>
      <c r="E8" s="12"/>
      <c r="F8" s="12"/>
      <c r="G8" s="13"/>
      <c r="H8" s="14"/>
      <c r="I8" s="15"/>
      <c r="J8" s="67"/>
      <c r="K8" s="67"/>
      <c r="L8" s="67"/>
      <c r="M8" s="67"/>
      <c r="N8" s="67"/>
      <c r="O8" s="74"/>
      <c r="P8" s="73">
        <v>0.05</v>
      </c>
      <c r="Q8" s="73">
        <v>0.05</v>
      </c>
      <c r="R8" s="73">
        <v>0.05</v>
      </c>
      <c r="S8" s="67"/>
      <c r="T8" s="67"/>
      <c r="U8" s="67"/>
      <c r="V8" s="67"/>
    </row>
    <row r="9" spans="1:18" ht="12.75">
      <c r="A9" s="16" t="s">
        <v>1</v>
      </c>
      <c r="B9" s="17" t="s">
        <v>92</v>
      </c>
      <c r="C9" s="18"/>
      <c r="D9" s="19"/>
      <c r="E9" s="20"/>
      <c r="F9" s="21"/>
      <c r="G9" s="22">
        <f aca="true" t="shared" si="0" ref="G9:G14">+F9*E9*D9*C9</f>
        <v>0</v>
      </c>
      <c r="H9" s="23"/>
      <c r="I9" s="24">
        <f aca="true" t="shared" si="1" ref="I9:I20">+H9*G9</f>
        <v>0</v>
      </c>
      <c r="K9" s="75">
        <f>+R9</f>
        <v>5209312.5</v>
      </c>
      <c r="M9" s="76">
        <f>+C9*'Factor multilplicador'!$D$26</f>
        <v>0</v>
      </c>
      <c r="O9" s="75">
        <v>4500000</v>
      </c>
      <c r="P9" s="75">
        <f>+$P$8*O9+O9</f>
        <v>4725000</v>
      </c>
      <c r="Q9" s="75">
        <f>+$Q$8*P9+P9</f>
        <v>4961250</v>
      </c>
      <c r="R9" s="75">
        <f>+$R$8*Q9+Q9</f>
        <v>5209312.5</v>
      </c>
    </row>
    <row r="10" spans="1:18" ht="12.75">
      <c r="A10" s="16" t="s">
        <v>2</v>
      </c>
      <c r="B10" s="17" t="s">
        <v>93</v>
      </c>
      <c r="C10" s="18"/>
      <c r="D10" s="19"/>
      <c r="E10" s="20"/>
      <c r="F10" s="21"/>
      <c r="G10" s="22">
        <f t="shared" si="0"/>
        <v>0</v>
      </c>
      <c r="H10" s="23"/>
      <c r="I10" s="24">
        <f t="shared" si="1"/>
        <v>0</v>
      </c>
      <c r="K10" s="75">
        <f aca="true" t="shared" si="2" ref="K10:K26">+R10</f>
        <v>3704400</v>
      </c>
      <c r="M10" s="76">
        <f>+C10*'Factor multilplicador'!$D$26</f>
        <v>0</v>
      </c>
      <c r="O10" s="75">
        <v>3200000</v>
      </c>
      <c r="P10" s="75">
        <f aca="true" t="shared" si="3" ref="P10:P26">+$P$8*O10+O10</f>
        <v>3360000</v>
      </c>
      <c r="Q10" s="75">
        <f aca="true" t="shared" si="4" ref="Q10:Q26">+$Q$8*P10+P10</f>
        <v>3528000</v>
      </c>
      <c r="R10" s="75">
        <f aca="true" t="shared" si="5" ref="R10:R26">+$R$8*Q10+Q10</f>
        <v>3704400</v>
      </c>
    </row>
    <row r="11" spans="1:18" ht="12.75">
      <c r="A11" s="16" t="s">
        <v>3</v>
      </c>
      <c r="B11" s="17" t="s">
        <v>112</v>
      </c>
      <c r="C11" s="18"/>
      <c r="D11" s="19"/>
      <c r="E11" s="20"/>
      <c r="F11" s="21"/>
      <c r="G11" s="22">
        <f t="shared" si="0"/>
        <v>0</v>
      </c>
      <c r="H11" s="23"/>
      <c r="I11" s="24">
        <f>+H11*G11</f>
        <v>0</v>
      </c>
      <c r="K11" s="75">
        <f>+R11</f>
        <v>3704400</v>
      </c>
      <c r="M11" s="76">
        <f>+C11*'Factor multilplicador'!$D$26</f>
        <v>0</v>
      </c>
      <c r="O11" s="75">
        <v>3200000</v>
      </c>
      <c r="P11" s="75">
        <f>+$P$8*O11+O11</f>
        <v>3360000</v>
      </c>
      <c r="Q11" s="75">
        <f>+$Q$8*P11+P11</f>
        <v>3528000</v>
      </c>
      <c r="R11" s="75">
        <f>+$R$8*Q11+Q11</f>
        <v>3704400</v>
      </c>
    </row>
    <row r="12" spans="1:18" ht="25.5">
      <c r="A12" s="16" t="s">
        <v>108</v>
      </c>
      <c r="B12" s="66" t="s">
        <v>115</v>
      </c>
      <c r="C12" s="18"/>
      <c r="D12" s="19"/>
      <c r="E12" s="20"/>
      <c r="F12" s="21"/>
      <c r="G12" s="22">
        <f t="shared" si="0"/>
        <v>0</v>
      </c>
      <c r="H12" s="23"/>
      <c r="I12" s="24">
        <f t="shared" si="1"/>
        <v>0</v>
      </c>
      <c r="K12" s="75">
        <f t="shared" si="2"/>
        <v>2662537.5</v>
      </c>
      <c r="M12" s="76">
        <f>+C12*'Factor multilplicador'!$D$26</f>
        <v>0</v>
      </c>
      <c r="O12" s="75">
        <v>2300000</v>
      </c>
      <c r="P12" s="75">
        <f t="shared" si="3"/>
        <v>2415000</v>
      </c>
      <c r="Q12" s="75">
        <f t="shared" si="4"/>
        <v>2535750</v>
      </c>
      <c r="R12" s="75">
        <f t="shared" si="5"/>
        <v>2662537.5</v>
      </c>
    </row>
    <row r="13" spans="1:18" ht="12.75">
      <c r="A13" s="16" t="s">
        <v>109</v>
      </c>
      <c r="B13" s="17" t="s">
        <v>94</v>
      </c>
      <c r="C13" s="18"/>
      <c r="D13" s="19"/>
      <c r="E13" s="20"/>
      <c r="F13" s="21"/>
      <c r="G13" s="22">
        <f t="shared" si="0"/>
        <v>0</v>
      </c>
      <c r="H13" s="23"/>
      <c r="I13" s="24">
        <f t="shared" si="1"/>
        <v>0</v>
      </c>
      <c r="K13" s="75">
        <f t="shared" si="2"/>
        <v>1562793.75</v>
      </c>
      <c r="M13" s="76">
        <f>+C13*'Factor multilplicador'!$D$26</f>
        <v>0</v>
      </c>
      <c r="O13" s="75">
        <v>1350000</v>
      </c>
      <c r="P13" s="75">
        <f t="shared" si="3"/>
        <v>1417500</v>
      </c>
      <c r="Q13" s="75">
        <f t="shared" si="4"/>
        <v>1488375</v>
      </c>
      <c r="R13" s="75">
        <f t="shared" si="5"/>
        <v>1562793.75</v>
      </c>
    </row>
    <row r="14" spans="1:18" ht="12.75">
      <c r="A14" s="16" t="s">
        <v>4</v>
      </c>
      <c r="B14" s="17" t="s">
        <v>5</v>
      </c>
      <c r="C14" s="18"/>
      <c r="D14" s="19"/>
      <c r="E14" s="20"/>
      <c r="F14" s="21"/>
      <c r="G14" s="22">
        <f t="shared" si="0"/>
        <v>0</v>
      </c>
      <c r="H14" s="23"/>
      <c r="I14" s="24">
        <f t="shared" si="1"/>
        <v>0</v>
      </c>
      <c r="K14" s="75">
        <f t="shared" si="2"/>
        <v>3125587.5</v>
      </c>
      <c r="M14" s="76">
        <f>+C14*'Factor multilplicador'!$D$26</f>
        <v>0</v>
      </c>
      <c r="O14" s="75">
        <v>2700000</v>
      </c>
      <c r="P14" s="75">
        <f t="shared" si="3"/>
        <v>2835000</v>
      </c>
      <c r="Q14" s="75">
        <f t="shared" si="4"/>
        <v>2976750</v>
      </c>
      <c r="R14" s="75">
        <f t="shared" si="5"/>
        <v>3125587.5</v>
      </c>
    </row>
    <row r="15" spans="1:18" ht="12.75">
      <c r="A15" s="16" t="s">
        <v>96</v>
      </c>
      <c r="B15" s="17" t="s">
        <v>6</v>
      </c>
      <c r="C15" s="18"/>
      <c r="D15" s="19"/>
      <c r="E15" s="20"/>
      <c r="F15" s="21"/>
      <c r="G15" s="22">
        <f aca="true" t="shared" si="6" ref="G15:G20">+F15*E15*D15*C15</f>
        <v>0</v>
      </c>
      <c r="H15" s="23"/>
      <c r="I15" s="24">
        <f t="shared" si="1"/>
        <v>0</v>
      </c>
      <c r="K15" s="75">
        <f t="shared" si="2"/>
        <v>5209312.5</v>
      </c>
      <c r="M15" s="76">
        <f>+C15*'Factor multilplicador'!$D$26</f>
        <v>0</v>
      </c>
      <c r="O15" s="75">
        <v>4500000</v>
      </c>
      <c r="P15" s="75">
        <f t="shared" si="3"/>
        <v>4725000</v>
      </c>
      <c r="Q15" s="75">
        <f t="shared" si="4"/>
        <v>4961250</v>
      </c>
      <c r="R15" s="75">
        <f t="shared" si="5"/>
        <v>5209312.5</v>
      </c>
    </row>
    <row r="16" spans="1:18" ht="12.75">
      <c r="A16" s="16" t="s">
        <v>97</v>
      </c>
      <c r="B16" s="17" t="s">
        <v>7</v>
      </c>
      <c r="C16" s="18"/>
      <c r="D16" s="19"/>
      <c r="E16" s="20"/>
      <c r="F16" s="21"/>
      <c r="G16" s="22">
        <f t="shared" si="6"/>
        <v>0</v>
      </c>
      <c r="H16" s="23"/>
      <c r="I16" s="24">
        <f t="shared" si="1"/>
        <v>0</v>
      </c>
      <c r="K16" s="75">
        <f t="shared" si="2"/>
        <v>5209312.5</v>
      </c>
      <c r="M16" s="76">
        <f>+C16*'Factor multilplicador'!$D$26</f>
        <v>0</v>
      </c>
      <c r="O16" s="75">
        <f>+O15</f>
        <v>4500000</v>
      </c>
      <c r="P16" s="75">
        <f t="shared" si="3"/>
        <v>4725000</v>
      </c>
      <c r="Q16" s="75">
        <f t="shared" si="4"/>
        <v>4961250</v>
      </c>
      <c r="R16" s="75">
        <f t="shared" si="5"/>
        <v>5209312.5</v>
      </c>
    </row>
    <row r="17" spans="1:18" ht="12.75">
      <c r="A17" s="16" t="s">
        <v>98</v>
      </c>
      <c r="B17" s="17" t="s">
        <v>8</v>
      </c>
      <c r="C17" s="18"/>
      <c r="D17" s="19"/>
      <c r="E17" s="20"/>
      <c r="F17" s="21"/>
      <c r="G17" s="22">
        <f t="shared" si="6"/>
        <v>0</v>
      </c>
      <c r="H17" s="23"/>
      <c r="I17" s="24">
        <f t="shared" si="1"/>
        <v>0</v>
      </c>
      <c r="K17" s="75">
        <f t="shared" si="2"/>
        <v>5209312.5</v>
      </c>
      <c r="M17" s="76">
        <f>+C17*'Factor multilplicador'!$D$26</f>
        <v>0</v>
      </c>
      <c r="O17" s="75">
        <f>+O15</f>
        <v>4500000</v>
      </c>
      <c r="P17" s="75">
        <f t="shared" si="3"/>
        <v>4725000</v>
      </c>
      <c r="Q17" s="75">
        <f t="shared" si="4"/>
        <v>4961250</v>
      </c>
      <c r="R17" s="75">
        <f t="shared" si="5"/>
        <v>5209312.5</v>
      </c>
    </row>
    <row r="18" spans="1:18" ht="12.75">
      <c r="A18" s="16" t="s">
        <v>117</v>
      </c>
      <c r="B18" s="17" t="s">
        <v>116</v>
      </c>
      <c r="C18" s="18"/>
      <c r="D18" s="19"/>
      <c r="E18" s="20"/>
      <c r="F18" s="21"/>
      <c r="G18" s="22">
        <f t="shared" si="6"/>
        <v>0</v>
      </c>
      <c r="H18" s="23"/>
      <c r="I18" s="24">
        <f t="shared" si="1"/>
        <v>0</v>
      </c>
      <c r="K18" s="75">
        <f t="shared" si="2"/>
        <v>5209312.5</v>
      </c>
      <c r="M18" s="76">
        <f>+C18*'Factor multilplicador'!$D$26</f>
        <v>0</v>
      </c>
      <c r="O18" s="75">
        <f>+O15</f>
        <v>4500000</v>
      </c>
      <c r="P18" s="75">
        <f t="shared" si="3"/>
        <v>4725000</v>
      </c>
      <c r="Q18" s="75">
        <f t="shared" si="4"/>
        <v>4961250</v>
      </c>
      <c r="R18" s="75">
        <f t="shared" si="5"/>
        <v>5209312.5</v>
      </c>
    </row>
    <row r="19" spans="1:18" ht="12.75">
      <c r="A19" s="16" t="s">
        <v>100</v>
      </c>
      <c r="B19" s="17" t="s">
        <v>9</v>
      </c>
      <c r="C19" s="18"/>
      <c r="D19" s="19"/>
      <c r="E19" s="20"/>
      <c r="F19" s="21"/>
      <c r="G19" s="22">
        <f t="shared" si="6"/>
        <v>0</v>
      </c>
      <c r="H19" s="23"/>
      <c r="I19" s="24">
        <f t="shared" si="1"/>
        <v>0</v>
      </c>
      <c r="K19" s="75">
        <f t="shared" si="2"/>
        <v>5209312.5</v>
      </c>
      <c r="M19" s="76">
        <f>+C19*'Factor multilplicador'!$D$26</f>
        <v>0</v>
      </c>
      <c r="O19" s="75">
        <f>+O15</f>
        <v>4500000</v>
      </c>
      <c r="P19" s="75">
        <f t="shared" si="3"/>
        <v>4725000</v>
      </c>
      <c r="Q19" s="75">
        <f t="shared" si="4"/>
        <v>4961250</v>
      </c>
      <c r="R19" s="75">
        <f t="shared" si="5"/>
        <v>5209312.5</v>
      </c>
    </row>
    <row r="20" spans="1:18" ht="25.5">
      <c r="A20" s="16" t="s">
        <v>101</v>
      </c>
      <c r="B20" s="66" t="s">
        <v>103</v>
      </c>
      <c r="C20" s="18"/>
      <c r="D20" s="19"/>
      <c r="E20" s="20"/>
      <c r="F20" s="21"/>
      <c r="G20" s="22">
        <f t="shared" si="6"/>
        <v>0</v>
      </c>
      <c r="H20" s="23"/>
      <c r="I20" s="24">
        <f t="shared" si="1"/>
        <v>0</v>
      </c>
      <c r="K20" s="75">
        <f t="shared" si="2"/>
        <v>5209312.5</v>
      </c>
      <c r="M20" s="76">
        <f>+C20*'Factor multilplicador'!$D$26</f>
        <v>0</v>
      </c>
      <c r="O20" s="75">
        <f>+O16</f>
        <v>4500000</v>
      </c>
      <c r="P20" s="75">
        <f t="shared" si="3"/>
        <v>4725000</v>
      </c>
      <c r="Q20" s="75">
        <f t="shared" si="4"/>
        <v>4961250</v>
      </c>
      <c r="R20" s="75">
        <f t="shared" si="5"/>
        <v>5209312.5</v>
      </c>
    </row>
    <row r="21" spans="1:18" ht="12.75">
      <c r="A21" s="16" t="s">
        <v>111</v>
      </c>
      <c r="B21" s="66" t="s">
        <v>122</v>
      </c>
      <c r="C21" s="18"/>
      <c r="D21" s="19"/>
      <c r="E21" s="20"/>
      <c r="F21" s="21"/>
      <c r="G21" s="22">
        <f>+F21*E21*D21*C21</f>
        <v>0</v>
      </c>
      <c r="H21" s="23"/>
      <c r="I21" s="24">
        <f>+H21*G21</f>
        <v>0</v>
      </c>
      <c r="K21" s="75"/>
      <c r="M21" s="76"/>
      <c r="O21" s="75"/>
      <c r="P21" s="75"/>
      <c r="Q21" s="75"/>
      <c r="R21" s="75"/>
    </row>
    <row r="22" spans="1:18" ht="12.75">
      <c r="A22" s="16" t="s">
        <v>111</v>
      </c>
      <c r="B22" s="17" t="s">
        <v>113</v>
      </c>
      <c r="C22" s="18"/>
      <c r="D22" s="19"/>
      <c r="E22" s="20"/>
      <c r="F22" s="21"/>
      <c r="G22" s="22">
        <f>+F22*E22*D22*C22</f>
        <v>0</v>
      </c>
      <c r="H22" s="23"/>
      <c r="I22" s="24">
        <f>+H22*G22</f>
        <v>0</v>
      </c>
      <c r="K22" s="75"/>
      <c r="M22" s="76"/>
      <c r="O22" s="75"/>
      <c r="P22" s="75"/>
      <c r="Q22" s="75"/>
      <c r="R22" s="75"/>
    </row>
    <row r="23" spans="1:22" s="9" customFormat="1" ht="12.75">
      <c r="A23" s="10" t="s">
        <v>118</v>
      </c>
      <c r="B23" s="11" t="s">
        <v>10</v>
      </c>
      <c r="C23" s="11"/>
      <c r="D23" s="11"/>
      <c r="E23" s="12"/>
      <c r="F23" s="12"/>
      <c r="G23" s="13"/>
      <c r="H23" s="23"/>
      <c r="I23" s="15"/>
      <c r="J23" s="67"/>
      <c r="K23" s="75"/>
      <c r="L23" s="67"/>
      <c r="M23" s="76"/>
      <c r="N23" s="67"/>
      <c r="O23" s="75"/>
      <c r="P23" s="75"/>
      <c r="Q23" s="75"/>
      <c r="R23" s="75"/>
      <c r="S23" s="67"/>
      <c r="T23" s="67"/>
      <c r="U23" s="67"/>
      <c r="V23" s="67"/>
    </row>
    <row r="24" spans="1:18" ht="12.75">
      <c r="A24" s="16" t="s">
        <v>119</v>
      </c>
      <c r="B24" s="17" t="s">
        <v>11</v>
      </c>
      <c r="C24" s="18"/>
      <c r="D24" s="19"/>
      <c r="E24" s="20"/>
      <c r="F24" s="21"/>
      <c r="G24" s="22">
        <f>+F24*E24*D24*C24</f>
        <v>0</v>
      </c>
      <c r="H24" s="23"/>
      <c r="I24" s="24">
        <f>+H24*G24</f>
        <v>0</v>
      </c>
      <c r="K24" s="75">
        <f t="shared" si="2"/>
        <v>3472875</v>
      </c>
      <c r="M24" s="76">
        <f>+C24*'Factor multilplicador'!$D$26</f>
        <v>0</v>
      </c>
      <c r="O24" s="75">
        <v>3000000</v>
      </c>
      <c r="P24" s="75">
        <f t="shared" si="3"/>
        <v>3150000</v>
      </c>
      <c r="Q24" s="75">
        <f t="shared" si="4"/>
        <v>3307500</v>
      </c>
      <c r="R24" s="75">
        <f t="shared" si="5"/>
        <v>3472875</v>
      </c>
    </row>
    <row r="25" spans="1:18" ht="12.75">
      <c r="A25" s="16" t="s">
        <v>120</v>
      </c>
      <c r="B25" s="17" t="s">
        <v>102</v>
      </c>
      <c r="C25" s="18"/>
      <c r="D25" s="19"/>
      <c r="E25" s="20"/>
      <c r="F25" s="21"/>
      <c r="G25" s="22">
        <f>+F25*E25*D25*C25</f>
        <v>0</v>
      </c>
      <c r="H25" s="23"/>
      <c r="I25" s="24">
        <f>+H25*G25</f>
        <v>0</v>
      </c>
      <c r="K25" s="75">
        <f t="shared" si="2"/>
        <v>897349.2255</v>
      </c>
      <c r="M25" s="76">
        <f>+C25*'Factor multilplicador'!$D$26</f>
        <v>0</v>
      </c>
      <c r="O25" s="75">
        <v>775164</v>
      </c>
      <c r="P25" s="75">
        <f t="shared" si="3"/>
        <v>813922.2</v>
      </c>
      <c r="Q25" s="75">
        <f t="shared" si="4"/>
        <v>854618.3099999999</v>
      </c>
      <c r="R25" s="75">
        <f t="shared" si="5"/>
        <v>897349.2255</v>
      </c>
    </row>
    <row r="26" spans="1:18" ht="13.5" thickBot="1">
      <c r="A26" s="16" t="s">
        <v>121</v>
      </c>
      <c r="B26" s="17" t="s">
        <v>113</v>
      </c>
      <c r="C26" s="18"/>
      <c r="D26" s="19"/>
      <c r="E26" s="20"/>
      <c r="F26" s="21"/>
      <c r="G26" s="22"/>
      <c r="H26" s="23"/>
      <c r="I26" s="24"/>
      <c r="K26" s="75">
        <f t="shared" si="2"/>
        <v>644824.9079999999</v>
      </c>
      <c r="M26" s="76">
        <f>+C26*'Factor multilplicador'!$D$26</f>
        <v>0</v>
      </c>
      <c r="O26" s="75">
        <v>557024</v>
      </c>
      <c r="P26" s="75">
        <f t="shared" si="3"/>
        <v>584875.2</v>
      </c>
      <c r="Q26" s="75">
        <f t="shared" si="4"/>
        <v>614118.96</v>
      </c>
      <c r="R26" s="75">
        <f t="shared" si="5"/>
        <v>644824.9079999999</v>
      </c>
    </row>
    <row r="27" spans="1:22" s="9" customFormat="1" ht="15.75" customHeight="1" thickBot="1">
      <c r="A27" s="25"/>
      <c r="B27" s="91" t="s">
        <v>44</v>
      </c>
      <c r="C27" s="92"/>
      <c r="D27" s="92"/>
      <c r="E27" s="92"/>
      <c r="F27" s="92"/>
      <c r="G27" s="92"/>
      <c r="H27" s="93"/>
      <c r="I27" s="26">
        <f>SUM(I9:I26)</f>
        <v>0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</row>
    <row r="28" spans="1:9" ht="15" customHeight="1">
      <c r="A28" s="113" t="s">
        <v>27</v>
      </c>
      <c r="B28" s="114"/>
      <c r="C28" s="114"/>
      <c r="D28" s="114"/>
      <c r="E28" s="114"/>
      <c r="F28" s="114"/>
      <c r="G28" s="114"/>
      <c r="H28" s="114"/>
      <c r="I28" s="115"/>
    </row>
    <row r="29" spans="1:22" s="9" customFormat="1" ht="15">
      <c r="A29" s="10" t="s">
        <v>20</v>
      </c>
      <c r="B29" s="11" t="s">
        <v>27</v>
      </c>
      <c r="C29" s="12" t="s">
        <v>40</v>
      </c>
      <c r="D29" s="11"/>
      <c r="E29" s="12" t="s">
        <v>41</v>
      </c>
      <c r="F29" s="12"/>
      <c r="G29" s="13" t="s">
        <v>42</v>
      </c>
      <c r="H29" s="14"/>
      <c r="I29" s="15" t="s">
        <v>43</v>
      </c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</row>
    <row r="30" spans="1:22" s="9" customFormat="1" ht="15">
      <c r="A30" s="16" t="s">
        <v>21</v>
      </c>
      <c r="B30" s="17" t="s">
        <v>91</v>
      </c>
      <c r="C30" s="27" t="s">
        <v>12</v>
      </c>
      <c r="D30" s="11"/>
      <c r="E30" s="23"/>
      <c r="F30" s="12"/>
      <c r="G30" s="22"/>
      <c r="H30" s="14"/>
      <c r="I30" s="24">
        <f aca="true" t="shared" si="7" ref="I30:I35">+G30*E30</f>
        <v>0</v>
      </c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</row>
    <row r="31" spans="1:22" s="9" customFormat="1" ht="15">
      <c r="A31" s="16" t="s">
        <v>22</v>
      </c>
      <c r="B31" s="17" t="s">
        <v>82</v>
      </c>
      <c r="C31" s="27" t="s">
        <v>40</v>
      </c>
      <c r="D31" s="11"/>
      <c r="E31" s="27"/>
      <c r="F31" s="12"/>
      <c r="G31" s="22"/>
      <c r="H31" s="14"/>
      <c r="I31" s="24">
        <f t="shared" si="7"/>
        <v>0</v>
      </c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</row>
    <row r="32" spans="1:22" s="9" customFormat="1" ht="15">
      <c r="A32" s="16" t="s">
        <v>23</v>
      </c>
      <c r="B32" s="17" t="s">
        <v>83</v>
      </c>
      <c r="C32" s="27" t="s">
        <v>40</v>
      </c>
      <c r="D32" s="11"/>
      <c r="E32" s="27"/>
      <c r="F32" s="12"/>
      <c r="G32" s="22"/>
      <c r="H32" s="14"/>
      <c r="I32" s="24">
        <f t="shared" si="7"/>
        <v>0</v>
      </c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</row>
    <row r="33" spans="1:22" s="9" customFormat="1" ht="15">
      <c r="A33" s="16" t="s">
        <v>24</v>
      </c>
      <c r="B33" s="17" t="s">
        <v>84</v>
      </c>
      <c r="C33" s="27" t="s">
        <v>40</v>
      </c>
      <c r="D33" s="11"/>
      <c r="E33" s="27"/>
      <c r="F33" s="12"/>
      <c r="G33" s="22"/>
      <c r="H33" s="14"/>
      <c r="I33" s="24">
        <f t="shared" si="7"/>
        <v>0</v>
      </c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</row>
    <row r="34" spans="1:22" s="9" customFormat="1" ht="15">
      <c r="A34" s="16" t="s">
        <v>25</v>
      </c>
      <c r="B34" s="17" t="s">
        <v>14</v>
      </c>
      <c r="C34" s="27" t="s">
        <v>12</v>
      </c>
      <c r="D34" s="11"/>
      <c r="E34" s="23"/>
      <c r="F34" s="12"/>
      <c r="G34" s="22"/>
      <c r="H34" s="14"/>
      <c r="I34" s="24">
        <f>+G34*E34</f>
        <v>0</v>
      </c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</row>
    <row r="35" spans="1:22" s="9" customFormat="1" ht="15">
      <c r="A35" s="16" t="s">
        <v>26</v>
      </c>
      <c r="B35" s="17" t="s">
        <v>13</v>
      </c>
      <c r="C35" s="27" t="s">
        <v>99</v>
      </c>
      <c r="D35" s="11"/>
      <c r="E35" s="23"/>
      <c r="F35" s="12"/>
      <c r="G35" s="22"/>
      <c r="H35" s="14"/>
      <c r="I35" s="24">
        <f t="shared" si="7"/>
        <v>0</v>
      </c>
      <c r="J35" s="67"/>
      <c r="K35" s="76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</row>
    <row r="36" spans="1:18" ht="13.5" thickBot="1">
      <c r="A36" s="16" t="s">
        <v>114</v>
      </c>
      <c r="B36" s="17" t="s">
        <v>113</v>
      </c>
      <c r="C36" s="18"/>
      <c r="D36" s="19"/>
      <c r="E36" s="20"/>
      <c r="F36" s="21"/>
      <c r="G36" s="22"/>
      <c r="H36" s="23"/>
      <c r="I36" s="24"/>
      <c r="K36" s="75">
        <f>+R36</f>
        <v>644824.9079999999</v>
      </c>
      <c r="M36" s="76">
        <f>+C36*'Factor multilplicador'!$D$26</f>
        <v>0</v>
      </c>
      <c r="O36" s="75">
        <v>557024</v>
      </c>
      <c r="P36" s="75">
        <f>+$P$8*O36+O36</f>
        <v>584875.2</v>
      </c>
      <c r="Q36" s="75">
        <f>+$Q$8*P36+P36</f>
        <v>614118.96</v>
      </c>
      <c r="R36" s="75">
        <f>+$R$8*Q36+Q36</f>
        <v>644824.9079999999</v>
      </c>
    </row>
    <row r="37" spans="1:22" s="9" customFormat="1" ht="15.75" customHeight="1" thickBot="1">
      <c r="A37" s="25"/>
      <c r="B37" s="91" t="s">
        <v>45</v>
      </c>
      <c r="C37" s="92"/>
      <c r="D37" s="92"/>
      <c r="E37" s="92"/>
      <c r="F37" s="92"/>
      <c r="G37" s="92"/>
      <c r="H37" s="93"/>
      <c r="I37" s="26">
        <f>SUM(I30:I36)</f>
        <v>0</v>
      </c>
      <c r="J37" s="67"/>
      <c r="K37" s="76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</row>
    <row r="38" spans="1:11" ht="15" customHeight="1">
      <c r="A38" s="94" t="s">
        <v>46</v>
      </c>
      <c r="B38" s="95"/>
      <c r="C38" s="95"/>
      <c r="D38" s="95"/>
      <c r="E38" s="95"/>
      <c r="F38" s="95"/>
      <c r="G38" s="95"/>
      <c r="H38" s="95"/>
      <c r="I38" s="96"/>
      <c r="K38" s="77">
        <f>+'Factor multilplicador'!F36</f>
        <v>0</v>
      </c>
    </row>
    <row r="39" spans="1:11" ht="15" customHeight="1">
      <c r="A39" s="16"/>
      <c r="B39" s="97" t="s">
        <v>47</v>
      </c>
      <c r="C39" s="98"/>
      <c r="D39" s="98"/>
      <c r="E39" s="98"/>
      <c r="F39" s="98"/>
      <c r="G39" s="98"/>
      <c r="H39" s="99"/>
      <c r="I39" s="15">
        <f>+I37+I27</f>
        <v>0</v>
      </c>
      <c r="K39" s="78">
        <v>0.08</v>
      </c>
    </row>
    <row r="40" spans="1:11" ht="15" customHeight="1">
      <c r="A40" s="16"/>
      <c r="B40" s="97" t="s">
        <v>48</v>
      </c>
      <c r="C40" s="98"/>
      <c r="D40" s="98"/>
      <c r="E40" s="98"/>
      <c r="F40" s="98"/>
      <c r="G40" s="98"/>
      <c r="H40" s="99"/>
      <c r="I40" s="24">
        <f>+I39*16%</f>
        <v>0</v>
      </c>
      <c r="K40" s="77">
        <f>+K39*K38</f>
        <v>0</v>
      </c>
    </row>
    <row r="41" spans="1:11" ht="15" customHeight="1" thickBot="1">
      <c r="A41" s="28"/>
      <c r="B41" s="100" t="s">
        <v>49</v>
      </c>
      <c r="C41" s="101"/>
      <c r="D41" s="101"/>
      <c r="E41" s="101"/>
      <c r="F41" s="101"/>
      <c r="G41" s="101"/>
      <c r="H41" s="102"/>
      <c r="I41" s="29">
        <f>+I40+I39</f>
        <v>0</v>
      </c>
      <c r="K41" s="86"/>
    </row>
    <row r="42" spans="1:11" ht="45" customHeight="1" thickBot="1" thickTop="1">
      <c r="A42" s="103" t="s">
        <v>50</v>
      </c>
      <c r="B42" s="104"/>
      <c r="C42" s="104"/>
      <c r="D42" s="104"/>
      <c r="E42" s="104"/>
      <c r="F42" s="104"/>
      <c r="G42" s="104"/>
      <c r="H42" s="104"/>
      <c r="I42" s="105"/>
      <c r="K42" s="62"/>
    </row>
    <row r="45" ht="15" hidden="1">
      <c r="I45" s="33">
        <v>14000000000</v>
      </c>
    </row>
    <row r="46" ht="15" hidden="1">
      <c r="I46" s="34">
        <f>+I41/I45</f>
        <v>0</v>
      </c>
    </row>
    <row r="47" ht="15" hidden="1">
      <c r="I47" s="34">
        <f>+I39/I45</f>
        <v>0</v>
      </c>
    </row>
    <row r="48" ht="15" hidden="1"/>
    <row r="49" ht="15" hidden="1"/>
    <row r="50" ht="15" hidden="1"/>
    <row r="51" ht="15" hidden="1">
      <c r="A51" s="1"/>
    </row>
    <row r="54" spans="1:9" ht="15">
      <c r="A54" s="1"/>
      <c r="G54" s="36"/>
      <c r="H54" s="37"/>
      <c r="I54" s="38"/>
    </row>
    <row r="55" spans="1:9" ht="15">
      <c r="A55" s="1"/>
      <c r="G55" s="36"/>
      <c r="H55" s="37"/>
      <c r="I55" s="38"/>
    </row>
    <row r="56" spans="1:11" ht="15">
      <c r="A56" s="1"/>
      <c r="G56" s="36"/>
      <c r="H56" s="37"/>
      <c r="I56" s="38"/>
      <c r="K56" s="2">
        <v>2275</v>
      </c>
    </row>
    <row r="57" spans="1:9" ht="15">
      <c r="A57" s="1"/>
      <c r="G57" s="36"/>
      <c r="H57" s="37"/>
      <c r="I57" s="39">
        <f>+I41/'[1]RESUMEN RIES'!$S$682</f>
        <v>0</v>
      </c>
    </row>
    <row r="58" spans="1:9" ht="15">
      <c r="A58" s="1"/>
      <c r="G58" s="36"/>
      <c r="H58" s="37"/>
      <c r="I58" s="38"/>
    </row>
    <row r="59" spans="1:9" ht="15">
      <c r="A59" s="1"/>
      <c r="G59" s="36"/>
      <c r="H59" s="37"/>
      <c r="I59" s="38"/>
    </row>
    <row r="60" spans="1:9" ht="15">
      <c r="A60" s="1"/>
      <c r="G60" s="36"/>
      <c r="H60" s="37"/>
      <c r="I60" s="38"/>
    </row>
    <row r="61" spans="1:9" ht="15">
      <c r="A61" s="1"/>
      <c r="G61" s="36"/>
      <c r="H61" s="37"/>
      <c r="I61" s="38"/>
    </row>
    <row r="62" spans="1:9" ht="15">
      <c r="A62" s="1"/>
      <c r="G62" s="36"/>
      <c r="H62" s="37"/>
      <c r="I62" s="38"/>
    </row>
    <row r="68" spans="1:22" ht="15">
      <c r="A68" s="1"/>
      <c r="G68" s="1"/>
      <c r="H68" s="1"/>
      <c r="I68" s="1"/>
      <c r="V68" s="68"/>
    </row>
    <row r="70" spans="1:24" ht="15">
      <c r="A70" s="1"/>
      <c r="G70" s="1"/>
      <c r="H70" s="1"/>
      <c r="I70" s="1"/>
      <c r="V70" s="68"/>
      <c r="W70" s="44"/>
      <c r="X70" s="44"/>
    </row>
    <row r="71" spans="1:24" ht="15">
      <c r="A71" s="1"/>
      <c r="G71" s="1"/>
      <c r="H71" s="1"/>
      <c r="I71" s="1"/>
      <c r="V71" s="69"/>
      <c r="W71" s="44"/>
      <c r="X71" s="44"/>
    </row>
    <row r="72" spans="1:24" ht="15">
      <c r="A72" s="1"/>
      <c r="G72" s="1"/>
      <c r="H72" s="1"/>
      <c r="I72" s="1"/>
      <c r="V72" s="68"/>
      <c r="W72" s="44"/>
      <c r="X72" s="44"/>
    </row>
    <row r="73" spans="1:24" ht="15">
      <c r="A73" s="1"/>
      <c r="G73" s="1"/>
      <c r="H73" s="1"/>
      <c r="I73" s="1"/>
      <c r="V73" s="68"/>
      <c r="W73" s="44"/>
      <c r="X73" s="44"/>
    </row>
    <row r="74" spans="1:24" ht="15">
      <c r="A74" s="1"/>
      <c r="G74" s="1"/>
      <c r="H74" s="1"/>
      <c r="I74" s="1"/>
      <c r="V74" s="68"/>
      <c r="W74" s="44"/>
      <c r="X74" s="44"/>
    </row>
    <row r="75" spans="1:24" ht="15">
      <c r="A75" s="1"/>
      <c r="G75" s="1"/>
      <c r="H75" s="1"/>
      <c r="I75" s="1"/>
      <c r="V75" s="68"/>
      <c r="W75" s="44"/>
      <c r="X75" s="44"/>
    </row>
    <row r="76" spans="1:24" ht="15">
      <c r="A76" s="1"/>
      <c r="G76" s="1"/>
      <c r="H76" s="1"/>
      <c r="I76" s="1"/>
      <c r="V76" s="68"/>
      <c r="W76" s="44"/>
      <c r="X76" s="44"/>
    </row>
    <row r="77" spans="1:24" ht="15">
      <c r="A77" s="1"/>
      <c r="G77" s="1"/>
      <c r="H77" s="1"/>
      <c r="I77" s="1"/>
      <c r="V77" s="68"/>
      <c r="W77" s="44"/>
      <c r="X77" s="44"/>
    </row>
    <row r="78" spans="1:24" ht="15">
      <c r="A78" s="1"/>
      <c r="G78" s="1"/>
      <c r="H78" s="1"/>
      <c r="I78" s="1"/>
      <c r="V78" s="68"/>
      <c r="W78" s="44"/>
      <c r="X78" s="44"/>
    </row>
  </sheetData>
  <sheetProtection/>
  <mergeCells count="13">
    <mergeCell ref="A2:I2"/>
    <mergeCell ref="A1:I1"/>
    <mergeCell ref="A5:A6"/>
    <mergeCell ref="B5:B6"/>
    <mergeCell ref="A28:I28"/>
    <mergeCell ref="B27:H27"/>
    <mergeCell ref="A3:I4"/>
    <mergeCell ref="B37:H37"/>
    <mergeCell ref="A38:I38"/>
    <mergeCell ref="B39:H39"/>
    <mergeCell ref="B40:H40"/>
    <mergeCell ref="B41:H41"/>
    <mergeCell ref="A42:I42"/>
  </mergeCells>
  <printOptions horizontalCentered="1"/>
  <pageMargins left="1.4960629921259843" right="0.7086614173228347" top="0.7480314960629921" bottom="0.7480314960629921" header="0.31496062992125984" footer="0.31496062992125984"/>
  <pageSetup horizontalDpi="600" verticalDpi="600" orientation="landscape" paperSize="5" scale="73" r:id="rId1"/>
  <rowBreaks count="1" manualBreakCount="1">
    <brk id="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56"/>
  <sheetViews>
    <sheetView zoomScalePageLayoutView="0" workbookViewId="0" topLeftCell="A1">
      <selection activeCell="B4" sqref="B4"/>
    </sheetView>
  </sheetViews>
  <sheetFormatPr defaultColWidth="11.421875" defaultRowHeight="15"/>
  <cols>
    <col min="1" max="1" width="5.28125" style="30" customWidth="1"/>
    <col min="2" max="2" width="45.57421875" style="1" bestFit="1" customWidth="1"/>
    <col min="3" max="3" width="15.421875" style="1" bestFit="1" customWidth="1"/>
    <col min="4" max="4" width="14.28125" style="61" customWidth="1"/>
    <col min="5" max="5" width="11.421875" style="2" customWidth="1"/>
    <col min="6" max="6" width="18.57421875" style="80" bestFit="1" customWidth="1"/>
    <col min="7" max="7" width="16.00390625" style="2" bestFit="1" customWidth="1"/>
    <col min="8" max="8" width="11.421875" style="2" customWidth="1"/>
    <col min="9" max="17" width="11.421875" style="52" customWidth="1"/>
    <col min="18" max="16384" width="11.421875" style="1" customWidth="1"/>
  </cols>
  <sheetData>
    <row r="1" spans="1:4" ht="20.25">
      <c r="A1" s="106"/>
      <c r="B1" s="107"/>
      <c r="C1" s="107"/>
      <c r="D1" s="108"/>
    </row>
    <row r="2" spans="1:4" ht="20.25">
      <c r="A2" s="106" t="s">
        <v>51</v>
      </c>
      <c r="B2" s="107"/>
      <c r="C2" s="107"/>
      <c r="D2" s="108"/>
    </row>
    <row r="3" spans="1:9" ht="76.5" customHeight="1" thickBot="1">
      <c r="A3" s="123" t="str">
        <f>+'Anexo 7'!A3:I4</f>
        <v>SELECCIÓN DEL CONTRATISTA PARA REALIZAR LA INTERVENTORÍA TÉCNICA, ADMINISTRATIVA, FINANCIERA Y AMBIENTAL PARA LA CONSTRUCCIÓN DEL EDIFICIO DE AULAS II DE LA FACULTAD DE INGENIERÍA EN EL CAMPUS NUEVA GRANADA EN CAJICÁ, SEGÚN LAS ESPECIFICACIONES Y LAS CANTIDADES CONSIGNADAS EN EL PRESUPUESTO, POR LA MODALIDAD DE FACTOR MULTIPLICADOR</v>
      </c>
      <c r="B3" s="123"/>
      <c r="C3" s="123"/>
      <c r="D3" s="123"/>
      <c r="E3" s="70"/>
      <c r="F3" s="81"/>
      <c r="G3" s="70"/>
      <c r="H3" s="70"/>
      <c r="I3" s="79"/>
    </row>
    <row r="4" spans="1:4" ht="30" customHeight="1" thickBot="1" thickTop="1">
      <c r="A4" s="63" t="s">
        <v>52</v>
      </c>
      <c r="B4" s="64" t="s">
        <v>53</v>
      </c>
      <c r="C4" s="64"/>
      <c r="D4" s="65" t="s">
        <v>54</v>
      </c>
    </row>
    <row r="5" spans="1:8" s="9" customFormat="1" ht="12.75">
      <c r="A5" s="45" t="s">
        <v>29</v>
      </c>
      <c r="B5" s="4" t="s">
        <v>55</v>
      </c>
      <c r="C5" s="4"/>
      <c r="D5" s="46">
        <v>1</v>
      </c>
      <c r="E5" s="67"/>
      <c r="F5" s="82"/>
      <c r="G5" s="71"/>
      <c r="H5" s="67"/>
    </row>
    <row r="6" spans="1:8" s="9" customFormat="1" ht="12.75">
      <c r="A6" s="47" t="s">
        <v>30</v>
      </c>
      <c r="B6" s="11" t="s">
        <v>56</v>
      </c>
      <c r="C6" s="11"/>
      <c r="D6" s="48">
        <f>SUM(D7:D10)</f>
        <v>0</v>
      </c>
      <c r="E6" s="67"/>
      <c r="F6" s="83"/>
      <c r="G6" s="67"/>
      <c r="H6" s="67"/>
    </row>
    <row r="7" spans="1:8" s="52" customFormat="1" ht="12.75">
      <c r="A7" s="49"/>
      <c r="B7" s="50" t="s">
        <v>70</v>
      </c>
      <c r="C7" s="50"/>
      <c r="D7" s="51"/>
      <c r="E7" s="2"/>
      <c r="F7" s="80"/>
      <c r="G7" s="2"/>
      <c r="H7" s="2"/>
    </row>
    <row r="8" spans="1:8" s="52" customFormat="1" ht="12.75">
      <c r="A8" s="49"/>
      <c r="B8" s="50" t="s">
        <v>71</v>
      </c>
      <c r="C8" s="50"/>
      <c r="D8" s="51"/>
      <c r="E8" s="2"/>
      <c r="F8" s="80"/>
      <c r="G8" s="2"/>
      <c r="H8" s="2"/>
    </row>
    <row r="9" spans="1:8" s="52" customFormat="1" ht="12.75">
      <c r="A9" s="49"/>
      <c r="B9" s="50" t="s">
        <v>72</v>
      </c>
      <c r="C9" s="50"/>
      <c r="D9" s="51"/>
      <c r="E9" s="2"/>
      <c r="F9" s="80"/>
      <c r="G9" s="2"/>
      <c r="H9" s="2"/>
    </row>
    <row r="10" spans="1:8" s="52" customFormat="1" ht="12.75">
      <c r="A10" s="49"/>
      <c r="B10" s="50" t="s">
        <v>73</v>
      </c>
      <c r="C10" s="50"/>
      <c r="D10" s="51"/>
      <c r="E10" s="2"/>
      <c r="F10" s="80"/>
      <c r="G10" s="2"/>
      <c r="H10" s="2"/>
    </row>
    <row r="11" spans="1:8" s="52" customFormat="1" ht="12.75">
      <c r="A11" s="49"/>
      <c r="B11" s="50" t="s">
        <v>113</v>
      </c>
      <c r="C11" s="50"/>
      <c r="D11" s="51"/>
      <c r="E11" s="2"/>
      <c r="F11" s="80"/>
      <c r="G11" s="2"/>
      <c r="H11" s="2"/>
    </row>
    <row r="12" spans="1:8" s="9" customFormat="1" ht="12.75">
      <c r="A12" s="47" t="s">
        <v>32</v>
      </c>
      <c r="B12" s="11" t="s">
        <v>57</v>
      </c>
      <c r="C12" s="11"/>
      <c r="D12" s="48">
        <f>SUM(D13:D15)</f>
        <v>0</v>
      </c>
      <c r="E12" s="67"/>
      <c r="F12" s="84"/>
      <c r="G12" s="67"/>
      <c r="H12" s="67"/>
    </row>
    <row r="13" spans="1:8" s="52" customFormat="1" ht="12.75">
      <c r="A13" s="49"/>
      <c r="B13" s="50" t="s">
        <v>74</v>
      </c>
      <c r="C13" s="18"/>
      <c r="D13" s="51"/>
      <c r="E13" s="2"/>
      <c r="F13" s="80"/>
      <c r="G13" s="2"/>
      <c r="H13" s="2"/>
    </row>
    <row r="14" spans="1:8" s="52" customFormat="1" ht="12.75">
      <c r="A14" s="49"/>
      <c r="B14" s="50" t="s">
        <v>75</v>
      </c>
      <c r="C14" s="18"/>
      <c r="D14" s="51"/>
      <c r="E14" s="2"/>
      <c r="F14" s="80"/>
      <c r="G14" s="2"/>
      <c r="H14" s="2"/>
    </row>
    <row r="15" spans="1:8" s="52" customFormat="1" ht="12.75">
      <c r="A15" s="49"/>
      <c r="B15" s="50" t="s">
        <v>76</v>
      </c>
      <c r="C15" s="18"/>
      <c r="D15" s="51"/>
      <c r="E15" s="2"/>
      <c r="F15" s="80"/>
      <c r="G15" s="2"/>
      <c r="H15" s="2"/>
    </row>
    <row r="16" spans="1:8" s="52" customFormat="1" ht="12.75">
      <c r="A16" s="49"/>
      <c r="B16" s="50" t="s">
        <v>113</v>
      </c>
      <c r="C16" s="50"/>
      <c r="D16" s="51"/>
      <c r="E16" s="2"/>
      <c r="F16" s="80"/>
      <c r="G16" s="2"/>
      <c r="H16" s="2"/>
    </row>
    <row r="17" spans="1:8" s="9" customFormat="1" ht="12.75">
      <c r="A17" s="47" t="s">
        <v>36</v>
      </c>
      <c r="B17" s="11" t="s">
        <v>58</v>
      </c>
      <c r="C17" s="11"/>
      <c r="D17" s="48">
        <f>SUM(D18:D23)</f>
        <v>0</v>
      </c>
      <c r="E17" s="67"/>
      <c r="F17" s="84"/>
      <c r="G17" s="67"/>
      <c r="H17" s="67"/>
    </row>
    <row r="18" spans="1:8" s="52" customFormat="1" ht="12.75">
      <c r="A18" s="49"/>
      <c r="B18" s="50" t="s">
        <v>77</v>
      </c>
      <c r="C18" s="18"/>
      <c r="D18" s="51"/>
      <c r="E18" s="2"/>
      <c r="F18" s="80"/>
      <c r="G18" s="2"/>
      <c r="H18" s="2"/>
    </row>
    <row r="19" spans="1:8" s="52" customFormat="1" ht="12.75">
      <c r="A19" s="49"/>
      <c r="B19" s="50" t="s">
        <v>78</v>
      </c>
      <c r="C19" s="18"/>
      <c r="D19" s="51"/>
      <c r="E19" s="2"/>
      <c r="F19" s="80"/>
      <c r="G19" s="2"/>
      <c r="H19" s="2"/>
    </row>
    <row r="20" spans="1:8" s="52" customFormat="1" ht="12.75">
      <c r="A20" s="49"/>
      <c r="B20" s="50" t="s">
        <v>79</v>
      </c>
      <c r="C20" s="18"/>
      <c r="D20" s="51"/>
      <c r="E20" s="2"/>
      <c r="F20" s="80"/>
      <c r="G20" s="2"/>
      <c r="H20" s="2"/>
    </row>
    <row r="21" spans="1:8" s="52" customFormat="1" ht="12.75">
      <c r="A21" s="49"/>
      <c r="B21" s="50" t="s">
        <v>90</v>
      </c>
      <c r="C21" s="18"/>
      <c r="D21" s="51"/>
      <c r="E21" s="2"/>
      <c r="F21" s="80"/>
      <c r="G21" s="2"/>
      <c r="H21" s="2"/>
    </row>
    <row r="22" spans="1:8" s="52" customFormat="1" ht="12.75">
      <c r="A22" s="49"/>
      <c r="B22" s="50" t="s">
        <v>80</v>
      </c>
      <c r="C22" s="18"/>
      <c r="D22" s="51"/>
      <c r="E22" s="2"/>
      <c r="F22" s="80"/>
      <c r="G22" s="2"/>
      <c r="H22" s="2"/>
    </row>
    <row r="23" spans="1:8" s="52" customFormat="1" ht="12.75">
      <c r="A23" s="49"/>
      <c r="B23" s="50" t="s">
        <v>81</v>
      </c>
      <c r="C23" s="18"/>
      <c r="D23" s="51"/>
      <c r="E23" s="2"/>
      <c r="F23" s="80"/>
      <c r="G23" s="2"/>
      <c r="H23" s="2"/>
    </row>
    <row r="24" spans="1:8" s="52" customFormat="1" ht="13.5" thickBot="1">
      <c r="A24" s="49"/>
      <c r="B24" s="50" t="s">
        <v>113</v>
      </c>
      <c r="C24" s="50"/>
      <c r="D24" s="51"/>
      <c r="E24" s="2"/>
      <c r="F24" s="80"/>
      <c r="G24" s="2"/>
      <c r="H24" s="2"/>
    </row>
    <row r="25" spans="1:8" s="9" customFormat="1" ht="15.75" customHeight="1" thickBot="1">
      <c r="A25" s="53"/>
      <c r="B25" s="91" t="s">
        <v>59</v>
      </c>
      <c r="C25" s="92"/>
      <c r="D25" s="54">
        <f>+D6+D12</f>
        <v>0</v>
      </c>
      <c r="E25" s="67"/>
      <c r="F25" s="84"/>
      <c r="G25" s="67"/>
      <c r="H25" s="67"/>
    </row>
    <row r="26" spans="1:8" s="9" customFormat="1" ht="15.75" customHeight="1" thickBot="1">
      <c r="A26" s="53"/>
      <c r="B26" s="91" t="s">
        <v>60</v>
      </c>
      <c r="C26" s="92"/>
      <c r="D26" s="54">
        <f>+D5+D6+D12+D17</f>
        <v>1</v>
      </c>
      <c r="E26" s="67"/>
      <c r="F26" s="84"/>
      <c r="G26" s="67"/>
      <c r="H26" s="67"/>
    </row>
    <row r="27" spans="1:4" ht="30" customHeight="1" thickBot="1" thickTop="1">
      <c r="A27" s="63" t="s">
        <v>52</v>
      </c>
      <c r="B27" s="64" t="s">
        <v>53</v>
      </c>
      <c r="C27" s="64"/>
      <c r="D27" s="65" t="s">
        <v>54</v>
      </c>
    </row>
    <row r="28" spans="1:8" s="9" customFormat="1" ht="12.75">
      <c r="A28" s="47" t="s">
        <v>37</v>
      </c>
      <c r="B28" s="11" t="s">
        <v>61</v>
      </c>
      <c r="C28" s="11"/>
      <c r="D28" s="55"/>
      <c r="E28" s="67"/>
      <c r="F28" s="84"/>
      <c r="G28" s="67"/>
      <c r="H28" s="67"/>
    </row>
    <row r="29" spans="1:8" s="9" customFormat="1" ht="12.75">
      <c r="A29" s="47" t="s">
        <v>62</v>
      </c>
      <c r="B29" s="11" t="s">
        <v>63</v>
      </c>
      <c r="C29" s="11"/>
      <c r="D29" s="55"/>
      <c r="E29" s="67"/>
      <c r="F29" s="84"/>
      <c r="G29" s="67"/>
      <c r="H29" s="67"/>
    </row>
    <row r="30" spans="1:7" ht="12.75">
      <c r="A30" s="56"/>
      <c r="B30" s="17" t="s">
        <v>85</v>
      </c>
      <c r="C30" s="17"/>
      <c r="D30" s="57"/>
      <c r="F30" s="85"/>
      <c r="G30" s="36"/>
    </row>
    <row r="31" spans="1:7" ht="12.75">
      <c r="A31" s="56"/>
      <c r="B31" s="17" t="s">
        <v>86</v>
      </c>
      <c r="C31" s="17"/>
      <c r="D31" s="57"/>
      <c r="F31" s="85"/>
      <c r="G31" s="36"/>
    </row>
    <row r="32" spans="1:8" s="52" customFormat="1" ht="12.75">
      <c r="A32" s="49"/>
      <c r="B32" s="50" t="s">
        <v>113</v>
      </c>
      <c r="C32" s="50"/>
      <c r="D32" s="51"/>
      <c r="E32" s="2"/>
      <c r="F32" s="80"/>
      <c r="G32" s="2"/>
      <c r="H32" s="2"/>
    </row>
    <row r="33" spans="1:8" s="9" customFormat="1" ht="12.75">
      <c r="A33" s="47" t="s">
        <v>64</v>
      </c>
      <c r="B33" s="11" t="s">
        <v>65</v>
      </c>
      <c r="C33" s="11"/>
      <c r="D33" s="55"/>
      <c r="E33" s="67"/>
      <c r="F33" s="84"/>
      <c r="G33" s="67"/>
      <c r="H33" s="67"/>
    </row>
    <row r="34" spans="1:4" ht="12.75">
      <c r="A34" s="56"/>
      <c r="B34" s="17" t="s">
        <v>15</v>
      </c>
      <c r="C34" s="17"/>
      <c r="D34" s="57"/>
    </row>
    <row r="35" spans="1:4" ht="12.75">
      <c r="A35" s="56"/>
      <c r="B35" s="17" t="s">
        <v>16</v>
      </c>
      <c r="C35" s="17"/>
      <c r="D35" s="57"/>
    </row>
    <row r="36" spans="1:6" ht="12.75">
      <c r="A36" s="56"/>
      <c r="B36" s="17" t="s">
        <v>17</v>
      </c>
      <c r="C36" s="17"/>
      <c r="D36" s="57"/>
      <c r="F36" s="90"/>
    </row>
    <row r="37" spans="1:7" ht="12.75">
      <c r="A37" s="56"/>
      <c r="B37" s="17" t="s">
        <v>18</v>
      </c>
      <c r="C37" s="17"/>
      <c r="D37" s="57"/>
      <c r="F37" s="90"/>
      <c r="G37" s="36"/>
    </row>
    <row r="38" spans="1:8" s="52" customFormat="1" ht="13.5" thickBot="1">
      <c r="A38" s="49"/>
      <c r="B38" s="50" t="s">
        <v>113</v>
      </c>
      <c r="C38" s="50"/>
      <c r="D38" s="51"/>
      <c r="E38" s="2"/>
      <c r="F38" s="80"/>
      <c r="G38" s="2"/>
      <c r="H38" s="2"/>
    </row>
    <row r="39" spans="1:8" s="9" customFormat="1" ht="15.75" customHeight="1" thickBot="1">
      <c r="A39" s="53"/>
      <c r="B39" s="91" t="s">
        <v>66</v>
      </c>
      <c r="C39" s="92"/>
      <c r="D39" s="58"/>
      <c r="E39" s="67"/>
      <c r="F39" s="87"/>
      <c r="G39" s="67"/>
      <c r="H39" s="67"/>
    </row>
    <row r="40" spans="1:6" ht="30" customHeight="1" thickBot="1" thickTop="1">
      <c r="A40" s="63" t="s">
        <v>52</v>
      </c>
      <c r="B40" s="64" t="s">
        <v>53</v>
      </c>
      <c r="C40" s="64"/>
      <c r="D40" s="65" t="s">
        <v>54</v>
      </c>
      <c r="F40" s="88"/>
    </row>
    <row r="41" spans="1:8" s="9" customFormat="1" ht="12.75">
      <c r="A41" s="47" t="s">
        <v>39</v>
      </c>
      <c r="B41" s="11" t="s">
        <v>67</v>
      </c>
      <c r="C41" s="11"/>
      <c r="D41" s="55">
        <f>+F39</f>
        <v>0</v>
      </c>
      <c r="E41" s="67"/>
      <c r="F41" s="89"/>
      <c r="G41" s="72"/>
      <c r="H41" s="67"/>
    </row>
    <row r="42" spans="1:4" ht="15" customHeight="1">
      <c r="A42" s="121" t="s">
        <v>68</v>
      </c>
      <c r="B42" s="95"/>
      <c r="C42" s="95"/>
      <c r="D42" s="122"/>
    </row>
    <row r="43" spans="1:6" ht="15" customHeight="1" thickBot="1">
      <c r="A43" s="59"/>
      <c r="B43" s="100" t="s">
        <v>69</v>
      </c>
      <c r="C43" s="101"/>
      <c r="D43" s="60"/>
      <c r="F43" s="85"/>
    </row>
    <row r="44" spans="1:6" ht="45" customHeight="1" thickBot="1" thickTop="1">
      <c r="A44" s="118" t="s">
        <v>50</v>
      </c>
      <c r="B44" s="119"/>
      <c r="C44" s="119"/>
      <c r="D44" s="120"/>
      <c r="F44" s="85"/>
    </row>
    <row r="45" ht="13.5" thickTop="1"/>
    <row r="48" spans="2:4" ht="12.75">
      <c r="B48" s="2"/>
      <c r="C48" s="2"/>
      <c r="D48" s="62"/>
    </row>
    <row r="49" spans="2:4" ht="12.75">
      <c r="B49" s="2"/>
      <c r="C49" s="2"/>
      <c r="D49" s="62"/>
    </row>
    <row r="50" spans="2:4" ht="12.75">
      <c r="B50" s="2"/>
      <c r="C50" s="2"/>
      <c r="D50" s="62"/>
    </row>
    <row r="51" spans="2:4" ht="12.75">
      <c r="B51" s="2"/>
      <c r="C51" s="2"/>
      <c r="D51" s="62"/>
    </row>
    <row r="52" spans="2:4" ht="12.75">
      <c r="B52" s="2"/>
      <c r="C52" s="2"/>
      <c r="D52" s="62"/>
    </row>
    <row r="53" spans="2:4" ht="12.75">
      <c r="B53" s="2"/>
      <c r="C53" s="2"/>
      <c r="D53" s="62"/>
    </row>
    <row r="54" spans="2:4" ht="12.75">
      <c r="B54" s="2"/>
      <c r="C54" s="2"/>
      <c r="D54" s="62"/>
    </row>
    <row r="55" spans="2:4" ht="12.75">
      <c r="B55" s="2"/>
      <c r="C55" s="2"/>
      <c r="D55" s="62"/>
    </row>
    <row r="56" spans="2:4" ht="12.75">
      <c r="B56" s="2"/>
      <c r="C56" s="2"/>
      <c r="D56" s="62"/>
    </row>
  </sheetData>
  <sheetProtection/>
  <mergeCells count="9">
    <mergeCell ref="A44:D44"/>
    <mergeCell ref="B26:C26"/>
    <mergeCell ref="B39:C39"/>
    <mergeCell ref="A42:D42"/>
    <mergeCell ref="B43:C43"/>
    <mergeCell ref="A1:D1"/>
    <mergeCell ref="A2:D2"/>
    <mergeCell ref="A3:D3"/>
    <mergeCell ref="B25:C2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</dc:title>
  <dc:subject/>
  <dc:creator>Diana Espinosa Beltran</dc:creator>
  <cp:keywords/>
  <dc:description/>
  <cp:lastModifiedBy>Aidee Milena Garcia Carrion</cp:lastModifiedBy>
  <cp:lastPrinted>2015-03-13T17:27:48Z</cp:lastPrinted>
  <dcterms:created xsi:type="dcterms:W3CDTF">2009-03-05T13:44:07Z</dcterms:created>
  <dcterms:modified xsi:type="dcterms:W3CDTF">2016-08-12T19:58:15Z</dcterms:modified>
  <cp:category/>
  <cp:version/>
  <cp:contentType/>
  <cp:contentStatus/>
</cp:coreProperties>
</file>