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drawings/drawing7.xml" ContentType="application/vnd.openxmlformats-officedocument.drawing+xml"/>
  <Override PartName="/xl/comments7.xml" ContentType="application/vnd.openxmlformats-officedocument.spreadsheetml.comments+xml"/>
  <Override PartName="/xl/drawings/drawing8.xml" ContentType="application/vnd.openxmlformats-officedocument.drawing+xml"/>
  <Override PartName="/xl/comments8.xml" ContentType="application/vnd.openxmlformats-officedocument.spreadsheetml.comments+xml"/>
  <Override PartName="/xl/drawings/drawing9.xml" ContentType="application/vnd.openxmlformats-officedocument.drawing+xml"/>
  <Override PartName="/xl/comments9.xml" ContentType="application/vnd.openxmlformats-officedocument.spreadsheetml.comments+xml"/>
  <Override PartName="/xl/drawings/drawing10.xml" ContentType="application/vnd.openxmlformats-officedocument.drawing+xml"/>
  <Override PartName="/xl/comments10.xml" ContentType="application/vnd.openxmlformats-officedocument.spreadsheetml.comments+xml"/>
  <Override PartName="/xl/drawings/drawing11.xml" ContentType="application/vnd.openxmlformats-officedocument.drawing+xml"/>
  <Override PartName="/xl/comments11.xml" ContentType="application/vnd.openxmlformats-officedocument.spreadsheetml.comments+xml"/>
  <Override PartName="/xl/drawings/drawing12.xml" ContentType="application/vnd.openxmlformats-officedocument.drawing+xml"/>
  <Override PartName="/xl/comments12.xml" ContentType="application/vnd.openxmlformats-officedocument.spreadsheetml.comments+xml"/>
  <Override PartName="/xl/drawings/drawing13.xml" ContentType="application/vnd.openxmlformats-officedocument.drawing+xml"/>
  <Override PartName="/xl/comments13.xml" ContentType="application/vnd.openxmlformats-officedocument.spreadsheetml.comments+xml"/>
  <Override PartName="/xl/drawings/drawing14.xml" ContentType="application/vnd.openxmlformats-officedocument.drawing+xml"/>
  <Override PartName="/xl/comments14.xml" ContentType="application/vnd.openxmlformats-officedocument.spreadsheetml.comments+xml"/>
  <Override PartName="/xl/drawings/drawing1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Temporal\"/>
    </mc:Choice>
  </mc:AlternateContent>
  <bookViews>
    <workbookView xWindow="0" yWindow="0" windowWidth="21600" windowHeight="8895" tabRatio="906" firstSheet="1" activeTab="1"/>
  </bookViews>
  <sheets>
    <sheet name="Opciones" sheetId="2" state="hidden" r:id="rId1"/>
    <sheet name="Datos_Generales" sheetId="3" r:id="rId2"/>
    <sheet name=" Resumen" sheetId="8" r:id="rId3"/>
    <sheet name="Descripción" sheetId="9" r:id="rId4"/>
    <sheet name="Objetivos " sheetId="7" r:id="rId5"/>
    <sheet name="Metodología" sheetId="17" r:id="rId6"/>
    <sheet name="Estado_del_Arte" sheetId="18" r:id="rId7"/>
    <sheet name="Cronograma" sheetId="11" r:id="rId8"/>
    <sheet name="Productos" sheetId="5" r:id="rId9"/>
    <sheet name="Integrantes" sheetId="4" r:id="rId10"/>
    <sheet name="Presupuesto" sheetId="6" r:id="rId11"/>
    <sheet name="Impactos" sheetId="19" r:id="rId12"/>
    <sheet name="Biblografia" sheetId="21" r:id="rId13"/>
    <sheet name="Grupo" sheetId="22" r:id="rId14"/>
    <sheet name="Imagenes" sheetId="12" r:id="rId15"/>
    <sheet name="Normas" sheetId="14" r:id="rId16"/>
  </sheets>
  <definedNames>
    <definedName name="_xlnm.Print_Area" localSheetId="2">' Resumen'!$A$1:$I$18</definedName>
    <definedName name="_xlnm.Print_Area" localSheetId="12">Biblografia!$A$1:$J$26</definedName>
    <definedName name="_xlnm.Print_Area" localSheetId="7">Cronograma!$A$1:$I$26</definedName>
    <definedName name="_xlnm.Print_Area" localSheetId="1">Datos_Generales!$A$1:$I$49</definedName>
    <definedName name="_xlnm.Print_Area" localSheetId="3">Descripción!$A$1:$I$26</definedName>
    <definedName name="_xlnm.Print_Area" localSheetId="6">Estado_del_Arte!$A$1:$I$26</definedName>
    <definedName name="_xlnm.Print_Area" localSheetId="13">Grupo!$A$1:$J$34</definedName>
    <definedName name="_xlnm.Print_Area" localSheetId="14">Imagenes!$A$1:$L$21</definedName>
    <definedName name="_xlnm.Print_Area" localSheetId="11">Impactos!$A$1:$J$21</definedName>
    <definedName name="_xlnm.Print_Area" localSheetId="9">Integrantes!$A$1:$J$50</definedName>
    <definedName name="_xlnm.Print_Area" localSheetId="5">Metodología!$A$1:$I$23</definedName>
    <definedName name="_xlnm.Print_Area" localSheetId="15">Normas!$A$1:$J$26</definedName>
    <definedName name="_xlnm.Print_Area" localSheetId="4">'Objetivos '!$A$1:$I$29</definedName>
    <definedName name="_xlnm.Print_Area" localSheetId="10">Presupuesto!$A$1:$J$89</definedName>
    <definedName name="_xlnm.Print_Area" localSheetId="8">Productos!$A$1:$K$43</definedName>
    <definedName name="Caract">Opciones!$I$12</definedName>
    <definedName name="Conv_Opc">Opciones!$K$1:$N$7</definedName>
    <definedName name="Elec_Conv">Datos_Generales!$G$14</definedName>
    <definedName name="Facultades">Opciones!$S$2:$S$9</definedName>
    <definedName name="FunProy_EMP">Opciones!$V$22:$V$24</definedName>
    <definedName name="FunProy_IMP">Opciones!$V$9:$V$15</definedName>
    <definedName name="FunProy_INO">Opciones!$V$19:$V$21</definedName>
    <definedName name="FunProy_INV">Opciones!$V$2:$V$8</definedName>
    <definedName name="FunProy_PIC">Opciones!$V$16:$V$18</definedName>
    <definedName name="GP_1">Opciones!$AF$2:$AF$5</definedName>
    <definedName name="GP_10">Opciones!$AF$33:$AF$37</definedName>
    <definedName name="GP_11">Opciones!$AF$38:$AF$40</definedName>
    <definedName name="GP_12">Opciones!$AF$41:$AF$54</definedName>
    <definedName name="GP_13">Opciones!$AF$55:$AF$58</definedName>
    <definedName name="GP_14">Opciones!$AF$59:$AF$65</definedName>
    <definedName name="GP_15">Opciones!$AF$66:$AF$67</definedName>
    <definedName name="GP_16">Opciones!$AF$68:$AF$73</definedName>
    <definedName name="GP_17">Opciones!$AF$74</definedName>
    <definedName name="GP_18">Opciones!$AF$75:$AF$78</definedName>
    <definedName name="GP_19">Opciones!$AF$79:$AF$81</definedName>
    <definedName name="GP_2">Opciones!$AF$8</definedName>
    <definedName name="GP_20">Opciones!$AF$82:$AF$84</definedName>
    <definedName name="GP_21">Opciones!$AF$85:$AF$87</definedName>
    <definedName name="GP_22">Opciones!$AF$88:$AF$93</definedName>
    <definedName name="GP_23">Opciones!$AF$94:$AF$103</definedName>
    <definedName name="GP_24">Opciones!$AF$104:$AF$108</definedName>
    <definedName name="GP_25">Opciones!$AF$109:$AF$111</definedName>
    <definedName name="GP_26">Opciones!$AF$112:$AF$116</definedName>
    <definedName name="GP_27">Opciones!$AF$117:$AF$126</definedName>
    <definedName name="GP_28">Opciones!$AF$127:$AF$132</definedName>
    <definedName name="GP_29">Opciones!$AF$133:$AF$135</definedName>
    <definedName name="GP_3">Opciones!$AF$9:$AF$10</definedName>
    <definedName name="GP_30">Opciones!$AF$136:$AF$145</definedName>
    <definedName name="GP_31">Opciones!$AF$146:$AF$147</definedName>
    <definedName name="GP_32">Opciones!$AF$148:$AF$151</definedName>
    <definedName name="GP_33">Opciones!$AF$152:$AF$155</definedName>
    <definedName name="GP_34">Opciones!$AF$156:$AF$158</definedName>
    <definedName name="GP_35">Opciones!$AF$159:$AF$163</definedName>
    <definedName name="GP_36">Opciones!$AF$164:$AF$166</definedName>
    <definedName name="GP_37">Opciones!$AF$167:$AF$168</definedName>
    <definedName name="GP_38">Opciones!$AF$169:$AF$171</definedName>
    <definedName name="GP_39">Opciones!$AF$172:$AF$176</definedName>
    <definedName name="GP_4">Opciones!$AF$11:$AF$14</definedName>
    <definedName name="GP_40">Opciones!$AF$177:$AF$180</definedName>
    <definedName name="GP_41">Opciones!$AF$181:$AF$182</definedName>
    <definedName name="GP_42">Opciones!$AF$183:$AF$189</definedName>
    <definedName name="GP_43">Opciones!$AF$190:$AF$191</definedName>
    <definedName name="GP_44">Opciones!$AF$192:$AF$193</definedName>
    <definedName name="GP_45">Opciones!$AF$194:$AF$195</definedName>
    <definedName name="GP_46">Opciones!$AF$196:$AF$200</definedName>
    <definedName name="GP_47">Opciones!$AF$201:$AF$205</definedName>
    <definedName name="GP_48">Opciones!$AF$206:$AF$213</definedName>
    <definedName name="GP_49">Opciones!$AF$214:$AF$220</definedName>
    <definedName name="GP_5">Opciones!$AF$15:$AF$17</definedName>
    <definedName name="GP_50">Opciones!$AF$221:$AF$228</definedName>
    <definedName name="GP_51">Opciones!$AF$229:$AF$234</definedName>
    <definedName name="GP_52">Opciones!$AF$235:$AF$236</definedName>
    <definedName name="GP_53">Opciones!$AF$237</definedName>
    <definedName name="GP_54">Opciones!$AF$238:$AF$242</definedName>
    <definedName name="GP_56">Opciones!$AF$243:$AF$247</definedName>
    <definedName name="GP_57">Opciones!$AF$248:$AF$250</definedName>
    <definedName name="GP_58">Opciones!$AF$251:$AF$253</definedName>
    <definedName name="GP_59">Opciones!$AF$254:$AF$258</definedName>
    <definedName name="GP_6">Opciones!$AF$18:$AF$21</definedName>
    <definedName name="GP_60">Opciones!$AF$259</definedName>
    <definedName name="GP_62">Opciones!$AF$260:$AF$262</definedName>
    <definedName name="GP_63">Opciones!$AF$263:$AF$265</definedName>
    <definedName name="GP_64">Opciones!$AF$266:$AF$268</definedName>
    <definedName name="GP_65">Opciones!$AF$269</definedName>
    <definedName name="GP_66">Opciones!$AF$270:$AF$275</definedName>
    <definedName name="GP_67">Opciones!$AF$276:$AF$277</definedName>
    <definedName name="GP_68">Opciones!$AF$278:$AF$280</definedName>
    <definedName name="GP_69">Opciones!$AF$281:$AF$282</definedName>
    <definedName name="GP_7">Opciones!$AF$22:$AF$23</definedName>
    <definedName name="GP_70">Opciones!$AF$283:$AF$285</definedName>
    <definedName name="GP_71">Opciones!$AF$286:$AF$288</definedName>
    <definedName name="GP_72">Opciones!$AF$289:$AF$296</definedName>
    <definedName name="GP_73">Opciones!$AF$297:$AF$299</definedName>
    <definedName name="GP_74">Opciones!$AF$300:$AF$303</definedName>
    <definedName name="GP_75">Opciones!$AF$304:$AF$310</definedName>
    <definedName name="GP_76">Opciones!$AF$311:$AF$317</definedName>
    <definedName name="GP_77">Opciones!$AF$318:$AF$322</definedName>
    <definedName name="GP_78">Opciones!$AF$323</definedName>
    <definedName name="GP_79">Opciones!$AF$324:$AF$330</definedName>
    <definedName name="GP_8">Opciones!$AF$24:$AF$29</definedName>
    <definedName name="GP_80">Opciones!$AF$331</definedName>
    <definedName name="GP_81">Opciones!$AF$332:$AF$337</definedName>
    <definedName name="GP_82">Opciones!$AF$338:$AF$343</definedName>
    <definedName name="GP_83">Opciones!$AF$344:$AF$346</definedName>
    <definedName name="GP_84">Opciones!$AF$347:$AF$353</definedName>
    <definedName name="GP_85">Opciones!$AF$354:$AF$359</definedName>
    <definedName name="GP_9">Opciones!$AF$30:$AF$32</definedName>
    <definedName name="Grup_Clasifica">Opciones!$G$2:$G$6</definedName>
    <definedName name="Grupos">Opciones!$AI$2:$AI$96</definedName>
    <definedName name="List_prod">Opciones!$F$1:$F$35</definedName>
    <definedName name="meses">Cronograma!$G$7</definedName>
    <definedName name="NVEstudios">Opciones!$T$2:$T$9</definedName>
    <definedName name="Presupuesto">Presupuesto!$F$85</definedName>
    <definedName name="Puntos">Productos!$H$31</definedName>
    <definedName name="RelaPts_Ps">Presupuesto!$P$92:$Q$413</definedName>
    <definedName name="SEDESUMNG">Opciones!$P$2:$P$5</definedName>
    <definedName name="SioNo" localSheetId="7">Opciones!$J$2:$J$3</definedName>
    <definedName name="SMLV">Presupuesto!$F$25</definedName>
    <definedName name="Tabla_prod">Productos!$N$9:$W$43</definedName>
    <definedName name="_xlnm.Print_Titles" localSheetId="2">' Resumen'!$4:$7</definedName>
    <definedName name="_xlnm.Print_Titles" localSheetId="12">Biblografia!$4:$6</definedName>
    <definedName name="_xlnm.Print_Titles" localSheetId="7">Cronograma!$4:$6</definedName>
    <definedName name="_xlnm.Print_Titles" localSheetId="1">Datos_Generales!$1:$4</definedName>
    <definedName name="_xlnm.Print_Titles" localSheetId="3">Descripción!$1:$8</definedName>
    <definedName name="_xlnm.Print_Titles" localSheetId="6">Estado_del_Arte!$4:$6</definedName>
    <definedName name="_xlnm.Print_Titles" localSheetId="13">Grupo!$4:$6</definedName>
    <definedName name="_xlnm.Print_Titles" localSheetId="14">Imagenes!$1:$8</definedName>
    <definedName name="_xlnm.Print_Titles" localSheetId="11">Impactos!$4:$6</definedName>
    <definedName name="_xlnm.Print_Titles" localSheetId="9">Integrantes!$4:$6</definedName>
    <definedName name="_xlnm.Print_Titles" localSheetId="5">Metodología!$4:$6</definedName>
    <definedName name="_xlnm.Print_Titles" localSheetId="15">Normas!$1:$8</definedName>
    <definedName name="_xlnm.Print_Titles" localSheetId="4">'Objetivos '!$4:$6</definedName>
    <definedName name="_xlnm.Print_Titles" localSheetId="10">Presupuesto!$4:$5</definedName>
    <definedName name="_xlnm.Print_Titles" localSheetId="8">Productos!$4:$5</definedName>
    <definedName name="Tp_Entidad">Opciones!$H$2:$H$4</definedName>
    <definedName name="Tp_Impacto">Opciones!$W$2:$W$13</definedName>
    <definedName name="Tp_Productos">Opciones!$R$2:$R$4</definedName>
    <definedName name="Tp_proy">Opciones!$Q$2:$Q$5</definedName>
    <definedName name="TP_Rubro">Presupuesto!$C$72:$C$84</definedName>
    <definedName name="TpCentro2">Opciones!$I$2:$I$3</definedName>
    <definedName name="TPConvocatoria">Opciones!$K$2:$K$4</definedName>
    <definedName name="TpImpac">Opciones!$O$2:$O$7</definedName>
    <definedName name="Val_OPS">Presupuesto!$L$33:$M$38</definedName>
    <definedName name="VinUMNG">Opciones!$U$2:$U$8</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7" i="6" l="1"/>
  <c r="P94" i="6"/>
  <c r="P95" i="6" s="1"/>
  <c r="P96" i="6" s="1"/>
  <c r="P97" i="6" s="1"/>
  <c r="P98" i="6" s="1"/>
  <c r="P99" i="6" s="1"/>
  <c r="P100" i="6" s="1"/>
  <c r="P101" i="6" s="1"/>
  <c r="P102" i="6" s="1"/>
  <c r="P103" i="6" s="1"/>
  <c r="P104" i="6" s="1"/>
  <c r="P105" i="6" s="1"/>
  <c r="P106" i="6" s="1"/>
  <c r="P107" i="6" s="1"/>
  <c r="P108" i="6" s="1"/>
  <c r="P109" i="6" s="1"/>
  <c r="P110" i="6" s="1"/>
  <c r="P111" i="6" s="1"/>
  <c r="P112" i="6" s="1"/>
  <c r="L12" i="22" l="1"/>
  <c r="L13" i="22"/>
  <c r="L14" i="22"/>
  <c r="L15" i="22"/>
  <c r="L16" i="22"/>
  <c r="L17" i="22"/>
  <c r="L18" i="22"/>
  <c r="L19" i="22"/>
  <c r="L20" i="22"/>
  <c r="L21" i="22"/>
  <c r="L22" i="22"/>
  <c r="L23" i="22"/>
  <c r="L24" i="22"/>
  <c r="L25" i="22"/>
  <c r="L26" i="22"/>
  <c r="L27" i="22"/>
  <c r="L28" i="22"/>
  <c r="L29" i="22"/>
  <c r="L30" i="22"/>
  <c r="L31" i="22"/>
  <c r="L32" i="22"/>
  <c r="L33" i="22"/>
  <c r="L34" i="22"/>
  <c r="L35" i="22" l="1"/>
  <c r="L11" i="22"/>
  <c r="C4" i="22"/>
  <c r="G31" i="5" l="1"/>
  <c r="F78" i="6"/>
  <c r="I7" i="4"/>
  <c r="J7" i="5" s="1"/>
  <c r="F77" i="6"/>
  <c r="F26" i="3"/>
  <c r="F18" i="3"/>
  <c r="D85" i="6" l="1"/>
  <c r="H7" i="7"/>
  <c r="I45" i="6"/>
  <c r="E12" i="6"/>
  <c r="A10" i="4"/>
  <c r="A12" i="4"/>
  <c r="A13" i="4"/>
  <c r="A14" i="4"/>
  <c r="A15" i="4"/>
  <c r="A16" i="4"/>
  <c r="A17" i="4"/>
  <c r="A18" i="4"/>
  <c r="A19" i="4"/>
  <c r="A20" i="4"/>
  <c r="A21" i="4"/>
  <c r="A22" i="4"/>
  <c r="A23" i="4"/>
  <c r="A24" i="4"/>
  <c r="A25" i="4"/>
  <c r="A26" i="4"/>
  <c r="A27" i="4"/>
  <c r="A28" i="4"/>
  <c r="A29" i="4"/>
  <c r="A11" i="4"/>
  <c r="G12" i="6"/>
  <c r="F12" i="6"/>
  <c r="F30" i="5" l="1"/>
  <c r="F29" i="5"/>
  <c r="F28" i="5"/>
  <c r="F27" i="5"/>
  <c r="F26" i="5"/>
  <c r="F25" i="5"/>
  <c r="F24" i="5"/>
  <c r="F23" i="5"/>
  <c r="F22" i="5"/>
  <c r="F21" i="5"/>
  <c r="F20" i="5"/>
  <c r="F19" i="5"/>
  <c r="F18" i="5"/>
  <c r="F17" i="5"/>
  <c r="K11" i="18"/>
  <c r="K12" i="18"/>
  <c r="K13" i="18"/>
  <c r="K14" i="18"/>
  <c r="K15" i="18"/>
  <c r="K16" i="18"/>
  <c r="K17" i="18"/>
  <c r="K18" i="18"/>
  <c r="K19" i="18"/>
  <c r="K20" i="18"/>
  <c r="K21" i="18"/>
  <c r="K22" i="18"/>
  <c r="K23" i="18"/>
  <c r="K24" i="18"/>
  <c r="K25" i="18"/>
  <c r="L13" i="19"/>
  <c r="L14" i="19"/>
  <c r="L15" i="19"/>
  <c r="L16" i="19"/>
  <c r="L17" i="19"/>
  <c r="L18" i="19"/>
  <c r="L19" i="19"/>
  <c r="L20" i="19"/>
  <c r="L21" i="19"/>
  <c r="C16" i="19"/>
  <c r="C17" i="19"/>
  <c r="C18" i="19" s="1"/>
  <c r="C19" i="19" s="1"/>
  <c r="C20" i="19" s="1"/>
  <c r="L12" i="19"/>
  <c r="L11" i="19"/>
  <c r="L21" i="21"/>
  <c r="L22" i="21"/>
  <c r="L23" i="21"/>
  <c r="L24" i="21"/>
  <c r="L25" i="21"/>
  <c r="C21" i="21"/>
  <c r="C22" i="21"/>
  <c r="C23" i="21" s="1"/>
  <c r="C24" i="21" s="1"/>
  <c r="C25" i="21" s="1"/>
  <c r="L15" i="21"/>
  <c r="L16" i="21"/>
  <c r="L17" i="21"/>
  <c r="L18" i="21"/>
  <c r="L19" i="21"/>
  <c r="L20" i="21"/>
  <c r="K18" i="17"/>
  <c r="K19" i="17"/>
  <c r="K20" i="17"/>
  <c r="K21" i="17"/>
  <c r="K14" i="9" l="1"/>
  <c r="K15" i="9"/>
  <c r="K16" i="9"/>
  <c r="K17" i="9"/>
  <c r="K18" i="9"/>
  <c r="K19" i="9"/>
  <c r="K20" i="9"/>
  <c r="K21" i="9"/>
  <c r="K22" i="9"/>
  <c r="K23" i="9"/>
  <c r="K24" i="9"/>
  <c r="K25" i="9"/>
  <c r="K14" i="17"/>
  <c r="K15" i="17"/>
  <c r="K16" i="17"/>
  <c r="K17" i="17"/>
  <c r="K22" i="17"/>
  <c r="K13" i="8"/>
  <c r="K14" i="8"/>
  <c r="K15" i="8"/>
  <c r="K16" i="8"/>
  <c r="K17" i="8"/>
  <c r="K18" i="8"/>
  <c r="G7" i="11" l="1"/>
  <c r="N10" i="12"/>
  <c r="L13" i="6"/>
  <c r="M13" i="6"/>
  <c r="L14" i="6"/>
  <c r="M14" i="6"/>
  <c r="L15" i="6"/>
  <c r="M15" i="6"/>
  <c r="L16" i="6"/>
  <c r="M16" i="6"/>
  <c r="L17" i="6"/>
  <c r="M17" i="6"/>
  <c r="L18" i="6"/>
  <c r="M18" i="6"/>
  <c r="L19" i="6"/>
  <c r="M19" i="6"/>
  <c r="L20" i="6"/>
  <c r="M20" i="6"/>
  <c r="L21" i="6"/>
  <c r="M21" i="6"/>
  <c r="M12" i="6"/>
  <c r="L12" i="6"/>
  <c r="P159" i="6"/>
  <c r="P160" i="6" s="1"/>
  <c r="P161" i="6" s="1"/>
  <c r="P162" i="6" s="1"/>
  <c r="P163" i="6" s="1"/>
  <c r="P164" i="6" s="1"/>
  <c r="P165" i="6" s="1"/>
  <c r="P166" i="6" s="1"/>
  <c r="P167" i="6" s="1"/>
  <c r="P168" i="6" s="1"/>
  <c r="P169" i="6" s="1"/>
  <c r="P170" i="6" s="1"/>
  <c r="P171" i="6" s="1"/>
  <c r="P172" i="6" s="1"/>
  <c r="P173" i="6" s="1"/>
  <c r="P174" i="6" s="1"/>
  <c r="P175" i="6" s="1"/>
  <c r="P176" i="6" s="1"/>
  <c r="P177" i="6" s="1"/>
  <c r="P178" i="6" s="1"/>
  <c r="P179" i="6" s="1"/>
  <c r="P180" i="6" s="1"/>
  <c r="P181" i="6" s="1"/>
  <c r="P182" i="6" s="1"/>
  <c r="P183" i="6" s="1"/>
  <c r="P184" i="6" s="1"/>
  <c r="N109" i="4"/>
  <c r="N110" i="4"/>
  <c r="N111" i="4"/>
  <c r="N112" i="4"/>
  <c r="N113" i="4"/>
  <c r="N114" i="4"/>
  <c r="N115" i="4"/>
  <c r="N116" i="4"/>
  <c r="N117" i="4"/>
  <c r="N118" i="4"/>
  <c r="N119" i="4"/>
  <c r="N120" i="4"/>
  <c r="N121" i="4"/>
  <c r="N122" i="4"/>
  <c r="N123" i="4"/>
  <c r="N124" i="4"/>
  <c r="N125" i="4"/>
  <c r="N22" i="4"/>
  <c r="N23" i="4"/>
  <c r="N24" i="4"/>
  <c r="N25" i="4"/>
  <c r="N26" i="4"/>
  <c r="N27" i="4"/>
  <c r="N28" i="4"/>
  <c r="N29" i="4"/>
  <c r="N30" i="4"/>
  <c r="N31" i="4"/>
  <c r="N32" i="4"/>
  <c r="N33" i="4"/>
  <c r="N34" i="4"/>
  <c r="N35" i="4"/>
  <c r="N36" i="4"/>
  <c r="N37" i="4"/>
  <c r="N38" i="4"/>
  <c r="N39" i="4"/>
  <c r="N40" i="4"/>
  <c r="N41" i="4"/>
  <c r="N42" i="4"/>
  <c r="N43" i="4"/>
  <c r="N44" i="4"/>
  <c r="N45" i="4"/>
  <c r="N46" i="4"/>
  <c r="N47" i="4"/>
  <c r="N48" i="4"/>
  <c r="N49" i="4"/>
  <c r="N50" i="4"/>
  <c r="N51" i="4"/>
  <c r="N52" i="4"/>
  <c r="N53" i="4"/>
  <c r="N54" i="4"/>
  <c r="N55" i="4"/>
  <c r="N56" i="4"/>
  <c r="N57" i="4"/>
  <c r="N58" i="4"/>
  <c r="N59" i="4"/>
  <c r="N60" i="4"/>
  <c r="N61" i="4"/>
  <c r="N62" i="4"/>
  <c r="N63" i="4"/>
  <c r="N64" i="4"/>
  <c r="N65" i="4"/>
  <c r="N66" i="4"/>
  <c r="N67" i="4"/>
  <c r="N68" i="4"/>
  <c r="N69" i="4"/>
  <c r="N70" i="4"/>
  <c r="N71" i="4"/>
  <c r="N72" i="4"/>
  <c r="N73" i="4"/>
  <c r="N74" i="4"/>
  <c r="N75" i="4"/>
  <c r="N76" i="4"/>
  <c r="N77" i="4"/>
  <c r="N78" i="4"/>
  <c r="N79" i="4"/>
  <c r="N80" i="4"/>
  <c r="N81" i="4"/>
  <c r="N82" i="4"/>
  <c r="N83" i="4"/>
  <c r="N84" i="4"/>
  <c r="N85" i="4"/>
  <c r="N86" i="4"/>
  <c r="N87" i="4"/>
  <c r="N88" i="4"/>
  <c r="N89" i="4"/>
  <c r="N90" i="4"/>
  <c r="N91" i="4"/>
  <c r="N92" i="4"/>
  <c r="N93" i="4"/>
  <c r="N94" i="4"/>
  <c r="N95" i="4"/>
  <c r="N96" i="4"/>
  <c r="N97" i="4"/>
  <c r="N98" i="4"/>
  <c r="N99" i="4"/>
  <c r="N100" i="4"/>
  <c r="N101" i="4"/>
  <c r="N102" i="4"/>
  <c r="N103" i="4"/>
  <c r="N104" i="4"/>
  <c r="N105" i="4"/>
  <c r="N106" i="4"/>
  <c r="N107" i="4"/>
  <c r="N108" i="4"/>
  <c r="N126" i="4"/>
  <c r="N127" i="4"/>
  <c r="N21" i="4"/>
  <c r="K28" i="7"/>
  <c r="K27" i="7"/>
  <c r="K26" i="7"/>
  <c r="K25" i="7"/>
  <c r="K24" i="7"/>
  <c r="K23" i="7"/>
  <c r="K22" i="7"/>
  <c r="K21" i="7"/>
  <c r="K20" i="7"/>
  <c r="K19" i="7"/>
  <c r="K18" i="7"/>
  <c r="K17" i="7"/>
  <c r="K16" i="7"/>
  <c r="K15" i="7"/>
  <c r="K14" i="7"/>
  <c r="K9" i="7"/>
  <c r="K11" i="9"/>
  <c r="K12" i="9"/>
  <c r="K13" i="9"/>
  <c r="K10" i="8"/>
  <c r="F79" i="6"/>
  <c r="F76" i="6"/>
  <c r="F75" i="6"/>
  <c r="F74" i="6"/>
  <c r="F73" i="6"/>
  <c r="F70" i="6"/>
  <c r="H78" i="6"/>
  <c r="G78" i="6"/>
  <c r="H77" i="6"/>
  <c r="G77" i="6"/>
  <c r="H76" i="6"/>
  <c r="G76" i="6"/>
  <c r="H75" i="6"/>
  <c r="G75" i="6"/>
  <c r="M22" i="6" l="1"/>
  <c r="L22" i="6"/>
  <c r="I75" i="6"/>
  <c r="I78" i="6"/>
  <c r="I77" i="6"/>
  <c r="I76" i="6"/>
  <c r="I42" i="6"/>
  <c r="H12" i="6"/>
  <c r="L14" i="21"/>
  <c r="L13" i="21"/>
  <c r="L12" i="21"/>
  <c r="L11" i="21"/>
  <c r="L10" i="21"/>
  <c r="L83" i="4"/>
  <c r="K13" i="17"/>
  <c r="K12" i="17"/>
  <c r="K11" i="17"/>
  <c r="K10" i="17"/>
  <c r="L12" i="4"/>
  <c r="L13" i="4" s="1"/>
  <c r="L14" i="4" s="1"/>
  <c r="L15" i="4" s="1"/>
  <c r="L16" i="4" s="1"/>
  <c r="L17" i="4" s="1"/>
  <c r="L18" i="4" s="1"/>
  <c r="L19" i="4" s="1"/>
  <c r="L20" i="4" s="1"/>
  <c r="L22" i="4" s="1"/>
  <c r="C13" i="21"/>
  <c r="C14" i="21" s="1"/>
  <c r="C15" i="21" s="1"/>
  <c r="C16" i="21" s="1"/>
  <c r="C17" i="21" s="1"/>
  <c r="C18" i="21" s="1"/>
  <c r="C19" i="21" s="1"/>
  <c r="C20" i="21" s="1"/>
  <c r="C12" i="21"/>
  <c r="B11" i="17"/>
  <c r="B12" i="17" s="1"/>
  <c r="B13" i="17" s="1"/>
  <c r="B14" i="17" s="1"/>
  <c r="B15" i="17" s="1"/>
  <c r="B16" i="17" s="1"/>
  <c r="B17" i="17" s="1"/>
  <c r="B18" i="17" s="1"/>
  <c r="B19" i="17" s="1"/>
  <c r="B20" i="17" s="1"/>
  <c r="B21" i="17" s="1"/>
  <c r="B22" i="17" s="1"/>
  <c r="K11" i="8"/>
  <c r="K12" i="8"/>
  <c r="L10" i="5"/>
  <c r="L30" i="5"/>
  <c r="L29" i="5"/>
  <c r="L28" i="5"/>
  <c r="L27" i="5"/>
  <c r="L26" i="5"/>
  <c r="L25" i="5"/>
  <c r="L24" i="5"/>
  <c r="L23" i="5"/>
  <c r="L22" i="5"/>
  <c r="L21" i="5"/>
  <c r="L20" i="5"/>
  <c r="L19" i="5"/>
  <c r="L18" i="5"/>
  <c r="L17" i="5"/>
  <c r="L16" i="5"/>
  <c r="L15" i="5"/>
  <c r="L14" i="5"/>
  <c r="L13" i="5"/>
  <c r="L12" i="5"/>
  <c r="L11" i="5"/>
  <c r="G28" i="6"/>
  <c r="L23" i="4" l="1"/>
  <c r="L84" i="4"/>
  <c r="H38" i="5"/>
  <c r="H39" i="5"/>
  <c r="H37" i="5"/>
  <c r="H36" i="5"/>
  <c r="D12" i="6"/>
  <c r="E87" i="6"/>
  <c r="C4" i="21"/>
  <c r="C13" i="19"/>
  <c r="C14" i="19" s="1"/>
  <c r="C15" i="19" s="1"/>
  <c r="C12" i="19"/>
  <c r="C4" i="19"/>
  <c r="K10" i="18"/>
  <c r="B4" i="18"/>
  <c r="B4" i="17"/>
  <c r="L85" i="4" l="1"/>
  <c r="L24" i="4"/>
  <c r="H40" i="5"/>
  <c r="L11" i="14"/>
  <c r="L10" i="14"/>
  <c r="L9" i="14"/>
  <c r="L12" i="14"/>
  <c r="L24" i="14"/>
  <c r="L16" i="14"/>
  <c r="L15" i="14"/>
  <c r="L14" i="14"/>
  <c r="L13" i="14"/>
  <c r="C3" i="14"/>
  <c r="C4" i="12"/>
  <c r="B4" i="9"/>
  <c r="B4" i="8"/>
  <c r="B4" i="6"/>
  <c r="B4" i="5"/>
  <c r="B4" i="11"/>
  <c r="B4" i="4"/>
  <c r="B4" i="7"/>
  <c r="I12" i="6"/>
  <c r="C36" i="6"/>
  <c r="C35" i="6"/>
  <c r="D35" i="6"/>
  <c r="D36" i="6"/>
  <c r="C37" i="6"/>
  <c r="D37" i="6"/>
  <c r="C38" i="6"/>
  <c r="D38" i="6"/>
  <c r="C39" i="6"/>
  <c r="D39" i="6"/>
  <c r="C40" i="6"/>
  <c r="D40" i="6"/>
  <c r="C41" i="6"/>
  <c r="D41" i="6"/>
  <c r="B31" i="6"/>
  <c r="B32" i="6" s="1"/>
  <c r="B33" i="6" s="1"/>
  <c r="B34" i="6" s="1"/>
  <c r="B35" i="6" s="1"/>
  <c r="B36" i="6" s="1"/>
  <c r="B37" i="6" s="1"/>
  <c r="B38" i="6" s="1"/>
  <c r="B39" i="6" s="1"/>
  <c r="B40" i="6" s="1"/>
  <c r="B41" i="6" s="1"/>
  <c r="B13" i="6"/>
  <c r="G79" i="6"/>
  <c r="P388" i="6"/>
  <c r="P389" i="6" s="1"/>
  <c r="P390" i="6" s="1"/>
  <c r="P391" i="6" s="1"/>
  <c r="P392" i="6" s="1"/>
  <c r="P393" i="6" s="1"/>
  <c r="P394" i="6" s="1"/>
  <c r="P395" i="6" s="1"/>
  <c r="P396" i="6" s="1"/>
  <c r="P397" i="6" s="1"/>
  <c r="P398" i="6" s="1"/>
  <c r="P399" i="6" s="1"/>
  <c r="P400" i="6" s="1"/>
  <c r="P401" i="6" s="1"/>
  <c r="P402" i="6" s="1"/>
  <c r="P403" i="6" s="1"/>
  <c r="P404" i="6" s="1"/>
  <c r="P405" i="6" s="1"/>
  <c r="P406" i="6" s="1"/>
  <c r="C34" i="6"/>
  <c r="C33" i="6"/>
  <c r="C32" i="6"/>
  <c r="C31" i="6"/>
  <c r="C30" i="6"/>
  <c r="C29" i="6"/>
  <c r="D32" i="6"/>
  <c r="D33" i="6"/>
  <c r="D34" i="6"/>
  <c r="N18" i="12"/>
  <c r="N17" i="12"/>
  <c r="N16" i="12"/>
  <c r="N15" i="12"/>
  <c r="N14" i="12"/>
  <c r="N13" i="12"/>
  <c r="N12" i="12"/>
  <c r="N11" i="12"/>
  <c r="K18" i="11"/>
  <c r="L18" i="11"/>
  <c r="K19" i="11"/>
  <c r="L19" i="11"/>
  <c r="K20" i="11"/>
  <c r="L20" i="11"/>
  <c r="K21" i="11"/>
  <c r="L21" i="11"/>
  <c r="K22" i="11"/>
  <c r="L22" i="11"/>
  <c r="K23" i="11"/>
  <c r="L23" i="11"/>
  <c r="K24" i="11"/>
  <c r="L24" i="11"/>
  <c r="L13" i="11"/>
  <c r="L14" i="11"/>
  <c r="L15" i="11"/>
  <c r="L16" i="11"/>
  <c r="L17" i="11"/>
  <c r="L12" i="11"/>
  <c r="B13" i="11"/>
  <c r="B14" i="11" s="1"/>
  <c r="B15" i="11" s="1"/>
  <c r="B16" i="11" s="1"/>
  <c r="B17" i="11" s="1"/>
  <c r="B18" i="11" s="1"/>
  <c r="B19" i="11" s="1"/>
  <c r="B20" i="11" s="1"/>
  <c r="B21" i="11" s="1"/>
  <c r="B22" i="11" s="1"/>
  <c r="B23" i="11" s="1"/>
  <c r="K17" i="11"/>
  <c r="K16" i="11"/>
  <c r="K15" i="11"/>
  <c r="K14" i="11"/>
  <c r="K13" i="11"/>
  <c r="K12" i="11"/>
  <c r="H33" i="6" l="1"/>
  <c r="H35" i="6"/>
  <c r="H32" i="6"/>
  <c r="H34" i="6"/>
  <c r="H41" i="6"/>
  <c r="H40" i="6"/>
  <c r="H39" i="6"/>
  <c r="H38" i="6"/>
  <c r="H37" i="6"/>
  <c r="H36" i="6"/>
  <c r="B14" i="6"/>
  <c r="B15" i="6" s="1"/>
  <c r="E13" i="6"/>
  <c r="F13" i="6"/>
  <c r="G13" i="6"/>
  <c r="L25" i="4"/>
  <c r="L86" i="4"/>
  <c r="I13" i="6"/>
  <c r="D13" i="6"/>
  <c r="D30" i="6"/>
  <c r="H30" i="6" s="1"/>
  <c r="D31" i="6"/>
  <c r="H31" i="6" s="1"/>
  <c r="D29" i="6"/>
  <c r="H29" i="6" s="1"/>
  <c r="H13" i="6" l="1"/>
  <c r="E15" i="6"/>
  <c r="F15" i="6"/>
  <c r="G15" i="6"/>
  <c r="F14" i="6"/>
  <c r="E14" i="6"/>
  <c r="G14" i="6"/>
  <c r="I14" i="6"/>
  <c r="L87" i="4"/>
  <c r="L26" i="4"/>
  <c r="B16" i="6"/>
  <c r="I15" i="6"/>
  <c r="D14" i="6"/>
  <c r="N62" i="6"/>
  <c r="N61" i="6"/>
  <c r="N60" i="6"/>
  <c r="N59" i="6"/>
  <c r="N58" i="6"/>
  <c r="N57" i="6"/>
  <c r="H15" i="6" l="1"/>
  <c r="F16" i="6"/>
  <c r="E16" i="6"/>
  <c r="G16" i="6"/>
  <c r="H14" i="6"/>
  <c r="L27" i="4"/>
  <c r="L88" i="4"/>
  <c r="N56" i="6"/>
  <c r="B17" i="6"/>
  <c r="I16" i="6"/>
  <c r="D15" i="6"/>
  <c r="K10" i="9"/>
  <c r="K9" i="8"/>
  <c r="I69" i="6"/>
  <c r="H84" i="6"/>
  <c r="G84" i="6"/>
  <c r="H83" i="6"/>
  <c r="G83" i="6"/>
  <c r="H82" i="6"/>
  <c r="G82" i="6"/>
  <c r="H81" i="6"/>
  <c r="G81" i="6"/>
  <c r="H80" i="6"/>
  <c r="G80" i="6"/>
  <c r="H79" i="6"/>
  <c r="H74" i="6"/>
  <c r="G74" i="6"/>
  <c r="H73" i="6"/>
  <c r="G73" i="6"/>
  <c r="H72" i="6"/>
  <c r="H30" i="5"/>
  <c r="H29" i="5"/>
  <c r="H28" i="5"/>
  <c r="H27" i="5"/>
  <c r="H26" i="5"/>
  <c r="H25" i="5"/>
  <c r="H24" i="5"/>
  <c r="H23" i="5"/>
  <c r="H22" i="5"/>
  <c r="H21" i="5"/>
  <c r="H20" i="5"/>
  <c r="H19" i="5"/>
  <c r="H18" i="5"/>
  <c r="H17" i="5"/>
  <c r="Q6" i="5"/>
  <c r="R6" i="5" s="1"/>
  <c r="L71" i="6"/>
  <c r="AE353" i="2"/>
  <c r="AE352" i="2"/>
  <c r="AE351" i="2"/>
  <c r="AE350" i="2"/>
  <c r="AE349" i="2"/>
  <c r="AE348" i="2"/>
  <c r="AE347" i="2"/>
  <c r="AE346" i="2"/>
  <c r="AE345" i="2"/>
  <c r="AE344" i="2"/>
  <c r="AE343" i="2"/>
  <c r="AE342" i="2"/>
  <c r="AE341" i="2"/>
  <c r="AE340" i="2"/>
  <c r="AE339" i="2"/>
  <c r="AE338" i="2"/>
  <c r="AE337" i="2"/>
  <c r="AE336" i="2"/>
  <c r="AE335" i="2"/>
  <c r="AE334" i="2"/>
  <c r="AE333" i="2"/>
  <c r="AE332" i="2"/>
  <c r="AE331" i="2"/>
  <c r="AE330" i="2"/>
  <c r="AE329" i="2"/>
  <c r="AE328" i="2"/>
  <c r="AE327" i="2"/>
  <c r="AE326" i="2"/>
  <c r="AE325" i="2"/>
  <c r="AE324" i="2"/>
  <c r="AE323" i="2"/>
  <c r="AE322" i="2"/>
  <c r="AE321" i="2"/>
  <c r="AE320" i="2"/>
  <c r="AE319" i="2"/>
  <c r="AE318" i="2"/>
  <c r="AE317" i="2"/>
  <c r="AE316" i="2"/>
  <c r="AE315" i="2"/>
  <c r="AE314" i="2"/>
  <c r="AE313" i="2"/>
  <c r="AE312" i="2"/>
  <c r="AE311" i="2"/>
  <c r="AE310" i="2"/>
  <c r="AE309" i="2"/>
  <c r="AE308" i="2"/>
  <c r="AE307" i="2"/>
  <c r="AE306" i="2"/>
  <c r="AE305" i="2"/>
  <c r="AE304" i="2"/>
  <c r="AE303" i="2"/>
  <c r="AE302" i="2"/>
  <c r="AE301" i="2"/>
  <c r="AE300" i="2"/>
  <c r="AE299" i="2"/>
  <c r="AE298" i="2"/>
  <c r="AE297" i="2"/>
  <c r="AE296" i="2"/>
  <c r="AE295" i="2"/>
  <c r="AE294" i="2"/>
  <c r="AE293" i="2"/>
  <c r="AE292" i="2"/>
  <c r="AE291" i="2"/>
  <c r="AE290" i="2"/>
  <c r="AE289" i="2"/>
  <c r="AE288" i="2"/>
  <c r="AE287" i="2"/>
  <c r="AE286" i="2"/>
  <c r="AE285" i="2"/>
  <c r="AE284" i="2"/>
  <c r="AE283" i="2"/>
  <c r="AE282" i="2"/>
  <c r="AE281" i="2"/>
  <c r="AE280" i="2"/>
  <c r="AE279" i="2"/>
  <c r="AE278" i="2"/>
  <c r="AE277" i="2"/>
  <c r="AE276" i="2"/>
  <c r="AE275" i="2"/>
  <c r="AE274" i="2"/>
  <c r="AE273" i="2"/>
  <c r="AE272" i="2"/>
  <c r="AE271" i="2"/>
  <c r="AE270" i="2"/>
  <c r="AE269" i="2"/>
  <c r="AE268" i="2"/>
  <c r="AE267" i="2"/>
  <c r="AE266" i="2"/>
  <c r="AE265" i="2"/>
  <c r="AE264" i="2"/>
  <c r="AE263" i="2"/>
  <c r="AE262" i="2"/>
  <c r="AE261" i="2"/>
  <c r="AE260" i="2"/>
  <c r="AE259" i="2"/>
  <c r="AE258" i="2"/>
  <c r="AE257" i="2"/>
  <c r="AE256" i="2"/>
  <c r="AE255" i="2"/>
  <c r="AE254" i="2"/>
  <c r="AE253" i="2"/>
  <c r="AE252" i="2"/>
  <c r="AE251" i="2"/>
  <c r="AE250" i="2"/>
  <c r="AE249" i="2"/>
  <c r="AE248" i="2"/>
  <c r="AE247" i="2"/>
  <c r="AE246" i="2"/>
  <c r="AE245" i="2"/>
  <c r="AE244" i="2"/>
  <c r="AE243" i="2"/>
  <c r="AE242" i="2"/>
  <c r="AE241" i="2"/>
  <c r="AE240" i="2"/>
  <c r="AE239" i="2"/>
  <c r="AE238" i="2"/>
  <c r="AE237" i="2"/>
  <c r="AE236" i="2"/>
  <c r="AE235" i="2"/>
  <c r="AE234" i="2"/>
  <c r="AE233" i="2"/>
  <c r="AE232" i="2"/>
  <c r="AE231" i="2"/>
  <c r="AE230" i="2"/>
  <c r="AE229" i="2"/>
  <c r="AE228" i="2"/>
  <c r="AE227" i="2"/>
  <c r="AE226" i="2"/>
  <c r="AE225" i="2"/>
  <c r="AE224" i="2"/>
  <c r="AE223" i="2"/>
  <c r="AE222" i="2"/>
  <c r="AE221" i="2"/>
  <c r="AE220" i="2"/>
  <c r="AE219" i="2"/>
  <c r="AE218" i="2"/>
  <c r="AE217" i="2"/>
  <c r="AE216" i="2"/>
  <c r="AE215" i="2"/>
  <c r="AE214" i="2"/>
  <c r="AE213" i="2"/>
  <c r="AE212" i="2"/>
  <c r="AE211" i="2"/>
  <c r="AE210" i="2"/>
  <c r="AE209" i="2"/>
  <c r="AE208" i="2"/>
  <c r="AE207" i="2"/>
  <c r="AE206" i="2"/>
  <c r="AE205" i="2"/>
  <c r="AE204" i="2"/>
  <c r="AE203" i="2"/>
  <c r="AE202" i="2"/>
  <c r="AE201" i="2"/>
  <c r="AE200" i="2"/>
  <c r="AE199" i="2"/>
  <c r="AE198" i="2"/>
  <c r="AE197" i="2"/>
  <c r="AE196" i="2"/>
  <c r="AE195" i="2"/>
  <c r="AE194" i="2"/>
  <c r="AE193" i="2"/>
  <c r="AE192" i="2"/>
  <c r="AE191" i="2"/>
  <c r="AE190" i="2"/>
  <c r="AE189" i="2"/>
  <c r="AE188" i="2"/>
  <c r="AE187" i="2"/>
  <c r="AE186" i="2"/>
  <c r="AE185" i="2"/>
  <c r="AE184" i="2"/>
  <c r="AE183" i="2"/>
  <c r="AE182" i="2"/>
  <c r="AE181" i="2"/>
  <c r="AE180" i="2"/>
  <c r="AE179" i="2"/>
  <c r="AE178" i="2"/>
  <c r="AE177" i="2"/>
  <c r="AE176" i="2"/>
  <c r="AE175" i="2"/>
  <c r="AE174" i="2"/>
  <c r="AE173" i="2"/>
  <c r="AE172" i="2"/>
  <c r="AE171" i="2"/>
  <c r="AE170" i="2"/>
  <c r="AE169" i="2"/>
  <c r="AE168" i="2"/>
  <c r="AE167" i="2"/>
  <c r="AE166" i="2"/>
  <c r="AE165" i="2"/>
  <c r="AE164" i="2"/>
  <c r="AE163" i="2"/>
  <c r="AE162" i="2"/>
  <c r="AE161" i="2"/>
  <c r="AE160" i="2"/>
  <c r="AE159" i="2"/>
  <c r="AE158" i="2"/>
  <c r="AE157" i="2"/>
  <c r="AE156" i="2"/>
  <c r="AE155" i="2"/>
  <c r="AE154" i="2"/>
  <c r="AE153" i="2"/>
  <c r="AE152" i="2"/>
  <c r="AE151" i="2"/>
  <c r="AE150" i="2"/>
  <c r="AE149" i="2"/>
  <c r="AE148" i="2"/>
  <c r="AE147" i="2"/>
  <c r="AE146" i="2"/>
  <c r="AE145" i="2"/>
  <c r="AE144" i="2"/>
  <c r="AE143" i="2"/>
  <c r="AE142" i="2"/>
  <c r="AE141" i="2"/>
  <c r="AE140" i="2"/>
  <c r="AE139" i="2"/>
  <c r="AE138" i="2"/>
  <c r="AE137" i="2"/>
  <c r="AE136" i="2"/>
  <c r="AE135" i="2"/>
  <c r="AE134" i="2"/>
  <c r="AE133" i="2"/>
  <c r="AE132" i="2"/>
  <c r="AE131" i="2"/>
  <c r="AE130" i="2"/>
  <c r="AE129" i="2"/>
  <c r="AE128" i="2"/>
  <c r="AE127" i="2"/>
  <c r="AE126" i="2"/>
  <c r="AE125" i="2"/>
  <c r="AE124" i="2"/>
  <c r="AE123" i="2"/>
  <c r="AE122" i="2"/>
  <c r="AE121" i="2"/>
  <c r="AE120" i="2"/>
  <c r="AE119" i="2"/>
  <c r="AE118" i="2"/>
  <c r="AE117" i="2"/>
  <c r="AE116" i="2"/>
  <c r="AE115" i="2"/>
  <c r="AE114" i="2"/>
  <c r="AE113" i="2"/>
  <c r="AE112" i="2"/>
  <c r="AE111" i="2"/>
  <c r="AE110" i="2"/>
  <c r="AE109" i="2"/>
  <c r="AE108" i="2"/>
  <c r="AE107" i="2"/>
  <c r="AE106" i="2"/>
  <c r="AE105" i="2"/>
  <c r="AE104" i="2"/>
  <c r="AE103" i="2"/>
  <c r="AE102" i="2"/>
  <c r="AE101" i="2"/>
  <c r="AE100" i="2"/>
  <c r="AE99" i="2"/>
  <c r="AE98" i="2"/>
  <c r="AE97" i="2"/>
  <c r="AE96" i="2"/>
  <c r="AE95" i="2"/>
  <c r="AE94" i="2"/>
  <c r="AE93" i="2"/>
  <c r="AE92" i="2"/>
  <c r="AE91" i="2"/>
  <c r="AE90" i="2"/>
  <c r="AE89" i="2"/>
  <c r="AE88" i="2"/>
  <c r="AE87" i="2"/>
  <c r="AE86" i="2"/>
  <c r="AE85" i="2"/>
  <c r="AE84" i="2"/>
  <c r="AE83" i="2"/>
  <c r="AE82" i="2"/>
  <c r="AE81" i="2"/>
  <c r="AE80" i="2"/>
  <c r="AE79" i="2"/>
  <c r="AE78" i="2"/>
  <c r="AE77" i="2"/>
  <c r="AE76" i="2"/>
  <c r="AE75" i="2"/>
  <c r="AE74" i="2"/>
  <c r="AE73" i="2"/>
  <c r="AE72" i="2"/>
  <c r="AE71" i="2"/>
  <c r="AE70" i="2"/>
  <c r="AE69" i="2"/>
  <c r="AE68" i="2"/>
  <c r="AE67" i="2"/>
  <c r="AE66" i="2"/>
  <c r="AE65" i="2"/>
  <c r="AE64" i="2"/>
  <c r="AE63" i="2"/>
  <c r="AE62" i="2"/>
  <c r="AE61" i="2"/>
  <c r="AE60" i="2"/>
  <c r="AE59" i="2"/>
  <c r="AE58" i="2"/>
  <c r="AE57" i="2"/>
  <c r="AE56" i="2"/>
  <c r="AE55" i="2"/>
  <c r="AE54" i="2"/>
  <c r="AE53" i="2"/>
  <c r="AE52" i="2"/>
  <c r="AE51" i="2"/>
  <c r="AE50" i="2"/>
  <c r="AE49" i="2"/>
  <c r="AE48" i="2"/>
  <c r="AE47" i="2"/>
  <c r="AE46" i="2"/>
  <c r="AE45" i="2"/>
  <c r="AE44" i="2"/>
  <c r="AE43" i="2"/>
  <c r="AE42" i="2"/>
  <c r="AE41" i="2"/>
  <c r="AE40" i="2"/>
  <c r="AE39" i="2"/>
  <c r="AE38" i="2"/>
  <c r="AE37" i="2"/>
  <c r="AE36" i="2"/>
  <c r="AE35" i="2"/>
  <c r="AE34" i="2"/>
  <c r="AE33" i="2"/>
  <c r="AE32" i="2"/>
  <c r="AE31" i="2"/>
  <c r="AE30" i="2"/>
  <c r="AE29" i="2"/>
  <c r="AE28" i="2"/>
  <c r="AE27" i="2"/>
  <c r="AE26" i="2"/>
  <c r="AE25" i="2"/>
  <c r="AE24" i="2"/>
  <c r="AE23" i="2"/>
  <c r="AE22" i="2"/>
  <c r="AE21" i="2"/>
  <c r="AE20" i="2"/>
  <c r="AE19" i="2"/>
  <c r="AE18" i="2"/>
  <c r="AE17" i="2"/>
  <c r="AE16" i="2"/>
  <c r="AE15" i="2"/>
  <c r="AE14" i="2"/>
  <c r="AE13" i="2"/>
  <c r="AE12" i="2"/>
  <c r="AE11" i="2"/>
  <c r="AE10" i="2"/>
  <c r="AE9" i="2"/>
  <c r="AE8" i="2"/>
  <c r="AE7" i="2"/>
  <c r="AE6" i="2"/>
  <c r="AE5" i="2"/>
  <c r="AE4" i="2"/>
  <c r="AE3" i="2"/>
  <c r="AE2" i="2"/>
  <c r="K78" i="6" l="1"/>
  <c r="K76" i="6"/>
  <c r="M59" i="6" s="1"/>
  <c r="K74" i="6"/>
  <c r="K72" i="6"/>
  <c r="K79" i="6"/>
  <c r="K77" i="6"/>
  <c r="M60" i="6" s="1"/>
  <c r="K75" i="6"/>
  <c r="M58" i="6" s="1"/>
  <c r="K73" i="6"/>
  <c r="H16" i="6"/>
  <c r="E17" i="6"/>
  <c r="F17" i="6"/>
  <c r="G17" i="6"/>
  <c r="M62" i="6"/>
  <c r="M56" i="6"/>
  <c r="M61" i="6"/>
  <c r="M55" i="6"/>
  <c r="M57" i="6"/>
  <c r="H7" i="5"/>
  <c r="L89" i="4"/>
  <c r="L28" i="4"/>
  <c r="D16" i="6"/>
  <c r="B18" i="6"/>
  <c r="I17" i="6"/>
  <c r="I81" i="6"/>
  <c r="G7" i="4"/>
  <c r="I80" i="6"/>
  <c r="I84" i="6"/>
  <c r="I73" i="6"/>
  <c r="I83" i="6"/>
  <c r="I82" i="6"/>
  <c r="H85" i="6"/>
  <c r="I74" i="6"/>
  <c r="I79" i="6"/>
  <c r="S6" i="5"/>
  <c r="T6" i="5" s="1"/>
  <c r="U6" i="5" s="1"/>
  <c r="H16" i="5" l="1"/>
  <c r="H10" i="5"/>
  <c r="F18" i="6"/>
  <c r="E18" i="6"/>
  <c r="G18" i="6"/>
  <c r="H17" i="6"/>
  <c r="L90" i="4"/>
  <c r="L29" i="4"/>
  <c r="D17" i="6"/>
  <c r="B19" i="6"/>
  <c r="I18" i="6"/>
  <c r="H15" i="5"/>
  <c r="H14" i="5"/>
  <c r="H13" i="5"/>
  <c r="H12" i="5"/>
  <c r="H18" i="6" l="1"/>
  <c r="E19" i="6"/>
  <c r="F19" i="6"/>
  <c r="G19" i="6"/>
  <c r="L30" i="4"/>
  <c r="L91" i="4"/>
  <c r="D18" i="6"/>
  <c r="B20" i="6"/>
  <c r="I19" i="6"/>
  <c r="F20" i="6" l="1"/>
  <c r="E20" i="6"/>
  <c r="G20" i="6"/>
  <c r="H19" i="6"/>
  <c r="L92" i="4"/>
  <c r="L31" i="4"/>
  <c r="D19" i="6"/>
  <c r="B21" i="6"/>
  <c r="I20" i="6"/>
  <c r="H20" i="6" l="1"/>
  <c r="E21" i="6"/>
  <c r="F21" i="6"/>
  <c r="G21" i="6"/>
  <c r="L32" i="4"/>
  <c r="L93" i="4"/>
  <c r="D20" i="6"/>
  <c r="I21" i="6"/>
  <c r="I22" i="6" s="1"/>
  <c r="H42" i="6"/>
  <c r="G49" i="6" s="1"/>
  <c r="F72" i="6" s="1"/>
  <c r="H21" i="6" l="1"/>
  <c r="L94" i="4"/>
  <c r="L33" i="4"/>
  <c r="D21" i="6"/>
  <c r="L34" i="4" l="1"/>
  <c r="L95" i="4"/>
  <c r="H22" i="6"/>
  <c r="H49" i="6" s="1"/>
  <c r="L35" i="4" l="1"/>
  <c r="L96" i="4"/>
  <c r="G69" i="6"/>
  <c r="L97" i="4" l="1"/>
  <c r="L36" i="4"/>
  <c r="H69" i="6"/>
  <c r="F69" i="6" s="1"/>
  <c r="G72" i="6"/>
  <c r="G85" i="6" s="1"/>
  <c r="F85" i="6"/>
  <c r="H46" i="3" s="1"/>
  <c r="N55" i="6"/>
  <c r="N63" i="6" s="1"/>
  <c r="L37" i="4" l="1"/>
  <c r="L98" i="4"/>
  <c r="I72" i="6"/>
  <c r="I85" i="6" s="1"/>
  <c r="D84" i="6"/>
  <c r="D80" i="6"/>
  <c r="D82" i="6"/>
  <c r="D81" i="6"/>
  <c r="D83" i="6"/>
  <c r="L99" i="4" l="1"/>
  <c r="L38" i="4"/>
  <c r="L100" i="4" l="1"/>
  <c r="L39" i="4"/>
  <c r="L40" i="4" l="1"/>
  <c r="L101" i="4"/>
  <c r="L41" i="4" l="1"/>
  <c r="L102" i="4"/>
  <c r="L103" i="4" l="1"/>
  <c r="L42" i="4"/>
  <c r="L104" i="4" l="1"/>
  <c r="L43" i="4"/>
  <c r="L44" i="4" l="1"/>
  <c r="L105" i="4"/>
  <c r="L45" i="4" l="1"/>
  <c r="L106" i="4"/>
  <c r="L107" i="4" l="1"/>
  <c r="L46" i="4"/>
  <c r="L108" i="4" l="1"/>
  <c r="L109" i="4" s="1"/>
  <c r="L110" i="4" s="1"/>
  <c r="L111" i="4" s="1"/>
  <c r="L112" i="4" s="1"/>
  <c r="L113" i="4" s="1"/>
  <c r="L114" i="4" s="1"/>
  <c r="L115" i="4" s="1"/>
  <c r="L116" i="4" s="1"/>
  <c r="L117" i="4" s="1"/>
  <c r="L118" i="4" s="1"/>
  <c r="L119" i="4" s="1"/>
  <c r="L120" i="4" s="1"/>
  <c r="L121" i="4" s="1"/>
  <c r="L122" i="4" s="1"/>
  <c r="L123" i="4" s="1"/>
  <c r="L124" i="4" s="1"/>
  <c r="L125" i="4" s="1"/>
  <c r="L47" i="4"/>
  <c r="L48" i="4" l="1"/>
  <c r="L49" i="4" l="1"/>
  <c r="L126" i="4"/>
  <c r="L127" i="4" l="1"/>
  <c r="L50" i="4"/>
  <c r="L51" i="4" l="1"/>
  <c r="L52" i="4" l="1"/>
  <c r="L53" i="4" l="1"/>
  <c r="L54" i="4" l="1"/>
  <c r="L55" i="4" l="1"/>
  <c r="L56" i="4" l="1"/>
  <c r="L57" i="4" l="1"/>
  <c r="L58" i="4" l="1"/>
  <c r="L59" i="4" l="1"/>
  <c r="L60" i="4" l="1"/>
  <c r="L61" i="4" l="1"/>
  <c r="L62" i="4" l="1"/>
  <c r="L63" i="4" l="1"/>
  <c r="L64" i="4" l="1"/>
  <c r="L65" i="4" l="1"/>
  <c r="L66" i="4" l="1"/>
  <c r="L67" i="4" l="1"/>
  <c r="L68" i="4" l="1"/>
  <c r="L69" i="4" l="1"/>
  <c r="L70" i="4" l="1"/>
  <c r="L71" i="4" l="1"/>
  <c r="L72" i="4" l="1"/>
  <c r="L73" i="4" l="1"/>
  <c r="L74" i="4" l="1"/>
  <c r="L75" i="4" l="1"/>
  <c r="L76" i="4" l="1"/>
  <c r="L77" i="4" l="1"/>
  <c r="L78" i="4" l="1"/>
  <c r="L79" i="4" l="1"/>
  <c r="L80" i="4" l="1"/>
  <c r="L81" i="4" l="1"/>
  <c r="H11" i="5"/>
  <c r="H31" i="5" l="1"/>
  <c r="I7" i="5" l="1"/>
  <c r="F46" i="3"/>
  <c r="I7" i="6"/>
  <c r="C26" i="6" s="1"/>
  <c r="H7" i="4"/>
  <c r="H45" i="6" s="1"/>
  <c r="K15" i="4" l="1"/>
  <c r="K24" i="4"/>
  <c r="K18" i="4"/>
  <c r="K10" i="4"/>
  <c r="K23" i="4"/>
  <c r="K16" i="4"/>
  <c r="K28" i="4"/>
  <c r="K22" i="4"/>
  <c r="K14" i="4"/>
  <c r="K26" i="4"/>
  <c r="K20" i="4"/>
  <c r="K12" i="4"/>
  <c r="F26" i="6"/>
  <c r="K17" i="4"/>
  <c r="K27" i="4"/>
  <c r="K25" i="4"/>
  <c r="K13" i="4"/>
  <c r="K29" i="4"/>
  <c r="K19" i="4"/>
  <c r="K11" i="4"/>
  <c r="K21" i="4"/>
  <c r="E85" i="6" l="1"/>
  <c r="D75" i="6" s="1"/>
  <c r="I31" i="5"/>
  <c r="D73" i="6"/>
  <c r="D77" i="6" l="1"/>
  <c r="E77" i="6" s="1"/>
  <c r="D72" i="6"/>
  <c r="E72" i="6" s="1"/>
  <c r="D76" i="6"/>
  <c r="E76" i="6" s="1"/>
  <c r="D78" i="6"/>
  <c r="E78" i="6" s="1"/>
  <c r="D79" i="6"/>
  <c r="E79" i="6" s="1"/>
  <c r="D74" i="6"/>
  <c r="E74" i="6" s="1"/>
  <c r="E73" i="6"/>
  <c r="O56" i="6"/>
  <c r="E75" i="6"/>
  <c r="O58" i="6"/>
  <c r="O57" i="6" l="1"/>
  <c r="O55" i="6"/>
  <c r="O60" i="6"/>
  <c r="O59" i="6"/>
  <c r="O62" i="6"/>
  <c r="O61" i="6"/>
</calcChain>
</file>

<file path=xl/comments1.xml><?xml version="1.0" encoding="utf-8"?>
<comments xmlns="http://schemas.openxmlformats.org/spreadsheetml/2006/main">
  <authors>
    <author>Alex</author>
  </authors>
  <commentList>
    <comment ref="L1" authorId="0" shapeId="0">
      <text>
        <r>
          <rPr>
            <b/>
            <sz val="9"/>
            <color indexed="81"/>
            <rFont val="Tahoma"/>
            <family val="2"/>
          </rPr>
          <t>Alex:</t>
        </r>
        <r>
          <rPr>
            <sz val="9"/>
            <color indexed="81"/>
            <rFont val="Tahoma"/>
            <family val="2"/>
          </rPr>
          <t xml:space="preserve">
Id de los proyectos para pasar datos
  </t>
        </r>
      </text>
    </comment>
    <comment ref="V21" authorId="0" shapeId="0">
      <text>
        <r>
          <rPr>
            <b/>
            <sz val="9"/>
            <color indexed="81"/>
            <rFont val="Tahoma"/>
            <family val="2"/>
          </rPr>
          <t>Alex:</t>
        </r>
        <r>
          <rPr>
            <sz val="9"/>
            <color indexed="81"/>
            <rFont val="Tahoma"/>
            <family val="2"/>
          </rPr>
          <t xml:space="preserve">
Ver que otros faltan
Preguntare  inge leo
</t>
        </r>
      </text>
    </comment>
  </commentList>
</comments>
</file>

<file path=xl/comments10.xml><?xml version="1.0" encoding="utf-8"?>
<comments xmlns="http://schemas.openxmlformats.org/spreadsheetml/2006/main">
  <authors>
    <author>Alex</author>
    <author>Luis Alexander Chirivi</author>
  </authors>
  <commentList>
    <comment ref="C11" authorId="0" shapeId="0">
      <text>
        <r>
          <rPr>
            <b/>
            <sz val="9"/>
            <color indexed="81"/>
            <rFont val="Tahoma"/>
            <family val="2"/>
          </rPr>
          <t>Alex:</t>
        </r>
        <r>
          <rPr>
            <sz val="9"/>
            <color indexed="81"/>
            <rFont val="Tahoma"/>
            <family val="2"/>
          </rPr>
          <t xml:space="preserve">
Salario base del investigador de planta </t>
        </r>
      </text>
    </comment>
    <comment ref="F11" authorId="0" shapeId="0">
      <text>
        <r>
          <rPr>
            <b/>
            <sz val="11"/>
            <color indexed="81"/>
            <rFont val="Tahoma"/>
            <family val="2"/>
          </rPr>
          <t>Nota:</t>
        </r>
        <r>
          <rPr>
            <sz val="11"/>
            <color indexed="81"/>
            <rFont val="Tahoma"/>
            <family val="2"/>
          </rPr>
          <t xml:space="preserve">
Los datos de Meses de dedicación se deben cargar en Integrantes</t>
        </r>
      </text>
    </comment>
    <comment ref="G11" authorId="0" shapeId="0">
      <text>
        <r>
          <rPr>
            <b/>
            <sz val="11"/>
            <color indexed="81"/>
            <rFont val="Tahoma"/>
            <family val="2"/>
          </rPr>
          <t>Nota:</t>
        </r>
        <r>
          <rPr>
            <sz val="11"/>
            <color indexed="81"/>
            <rFont val="Tahoma"/>
            <family val="2"/>
          </rPr>
          <t xml:space="preserve">
Los datos de Horas Semanales de dedicación a investigación se deben cargar en Integrantes</t>
        </r>
      </text>
    </comment>
    <comment ref="I22" authorId="0" shapeId="0">
      <text>
        <r>
          <rPr>
            <b/>
            <sz val="11"/>
            <color indexed="81"/>
            <rFont val="Tahoma"/>
            <family val="2"/>
          </rPr>
          <t>Dato:</t>
        </r>
        <r>
          <rPr>
            <sz val="11"/>
            <color indexed="81"/>
            <rFont val="Tahoma"/>
            <family val="2"/>
          </rPr>
          <t xml:space="preserve">
Hace referencia  a el numero de investigadores de planta que estan número identificación</t>
        </r>
      </text>
    </comment>
    <comment ref="F25" authorId="0" shapeId="0">
      <text>
        <r>
          <rPr>
            <b/>
            <sz val="11"/>
            <color indexed="81"/>
            <rFont val="Tahoma"/>
            <family val="2"/>
          </rPr>
          <t>Nota:</t>
        </r>
        <r>
          <rPr>
            <sz val="11"/>
            <color indexed="81"/>
            <rFont val="Tahoma"/>
            <family val="2"/>
          </rPr>
          <t xml:space="preserve">
Tenga en cuenta que este salario minimo legal debe al respectivo </t>
        </r>
        <r>
          <rPr>
            <b/>
            <u/>
            <sz val="11"/>
            <color indexed="81"/>
            <rFont val="Tahoma"/>
            <family val="2"/>
          </rPr>
          <t xml:space="preserve">año de salida de la convocatoria </t>
        </r>
        <r>
          <rPr>
            <sz val="11"/>
            <color indexed="81"/>
            <rFont val="Tahoma"/>
            <family val="2"/>
          </rPr>
          <t>no al año en que se ejecuta el proyecto.</t>
        </r>
      </text>
    </comment>
    <comment ref="I28" authorId="0" shapeId="0">
      <text>
        <r>
          <rPr>
            <b/>
            <sz val="12"/>
            <color indexed="81"/>
            <rFont val="Tahoma"/>
            <family val="2"/>
          </rPr>
          <t>Valores :</t>
        </r>
        <r>
          <rPr>
            <sz val="12"/>
            <color indexed="81"/>
            <rFont val="Tahoma"/>
            <family val="2"/>
          </rPr>
          <t xml:space="preserve">
En el caso que se presenten partidas adicionales  de otras entidades, de lo contarrio dejar Vacias las celdas
</t>
        </r>
      </text>
    </comment>
    <comment ref="D48" authorId="0" shapeId="0">
      <text>
        <r>
          <rPr>
            <b/>
            <sz val="12"/>
            <color indexed="81"/>
            <rFont val="Tahoma"/>
            <family val="2"/>
          </rPr>
          <t>Observación:</t>
        </r>
        <r>
          <rPr>
            <sz val="12"/>
            <color indexed="81"/>
            <rFont val="Tahoma"/>
            <family val="2"/>
          </rPr>
          <t xml:space="preserve">
Esta cantidad es a manera de informacion general, no influyen en los totales ingresados en Vicein, Centro y Otros
</t>
        </r>
      </text>
    </comment>
    <comment ref="E48" authorId="1" shapeId="0">
      <text>
        <r>
          <rPr>
            <b/>
            <sz val="12"/>
            <color indexed="81"/>
            <rFont val="Tahoma"/>
            <family val="2"/>
          </rPr>
          <t xml:space="preserve">Observación: 
</t>
        </r>
        <r>
          <rPr>
            <sz val="12"/>
            <color indexed="81"/>
            <rFont val="Tahoma"/>
            <family val="2"/>
          </rPr>
          <t>Se deben detallar los elementos que se desean adquirir por cada rubro. Se debe utilizar el comando: "Alt+Enter" para incluir más elementos del mismo rubro</t>
        </r>
      </text>
    </comment>
    <comment ref="F48" authorId="0" shapeId="0">
      <text>
        <r>
          <rPr>
            <b/>
            <sz val="11"/>
            <color indexed="81"/>
            <rFont val="Tahoma"/>
            <family val="2"/>
          </rPr>
          <t>Valores:</t>
        </r>
        <r>
          <rPr>
            <sz val="11"/>
            <color indexed="81"/>
            <rFont val="Tahoma"/>
            <family val="2"/>
          </rPr>
          <t xml:space="preserve">
Valor total por elementos asociados al Rubro (No poner solo Valor Unitario)
</t>
        </r>
      </text>
    </comment>
    <comment ref="G48" authorId="0" shapeId="0">
      <text>
        <r>
          <rPr>
            <b/>
            <sz val="11"/>
            <color indexed="81"/>
            <rFont val="Tahoma"/>
            <family val="2"/>
          </rPr>
          <t>Valores presupuestados por la Vicerrectoría de Investigaciones:</t>
        </r>
        <r>
          <rPr>
            <sz val="11"/>
            <color indexed="81"/>
            <rFont val="Tahoma"/>
            <family val="2"/>
          </rPr>
          <t xml:space="preserve">
Tener en cuenta los valores o topes presupuestales que estan en los terminos de referencia de las convocatorias, dado que la validez de estos valores se tendran en cuenta en el proceso de aprobación de su propuesta.
Ayudarse en el cuadro de consolidacion</t>
        </r>
      </text>
    </comment>
    <comment ref="C49" authorId="0" shapeId="0">
      <text>
        <r>
          <rPr>
            <b/>
            <sz val="9"/>
            <color indexed="81"/>
            <rFont val="Tahoma"/>
            <family val="2"/>
          </rPr>
          <t>Primer Rubro :</t>
        </r>
        <r>
          <rPr>
            <sz val="9"/>
            <color indexed="81"/>
            <rFont val="Tahoma"/>
            <family val="2"/>
          </rPr>
          <t xml:space="preserve">
Personal no se puede Ajustar depende de el formato en la parte inferior
</t>
        </r>
      </text>
    </comment>
    <comment ref="G49" authorId="0" shapeId="0">
      <text>
        <r>
          <rPr>
            <b/>
            <sz val="12"/>
            <color indexed="81"/>
            <rFont val="Tahoma"/>
            <family val="2"/>
          </rPr>
          <t>Presupuesto Personal - Vicerrectoría:</t>
        </r>
        <r>
          <rPr>
            <sz val="12"/>
            <color indexed="81"/>
            <rFont val="Tahoma"/>
            <family val="2"/>
          </rPr>
          <t xml:space="preserve">
Este Item hace la sumatoria del cuadro </t>
        </r>
        <r>
          <rPr>
            <u/>
            <sz val="12"/>
            <color indexed="81"/>
            <rFont val="Tahoma"/>
            <family val="2"/>
          </rPr>
          <t xml:space="preserve">Personal Externos o temporales </t>
        </r>
        <r>
          <rPr>
            <sz val="12"/>
            <color indexed="81"/>
            <rFont val="Tahoma"/>
            <family val="2"/>
          </rPr>
          <t>de la página anterior.</t>
        </r>
      </text>
    </comment>
    <comment ref="H49" authorId="0" shapeId="0">
      <text>
        <r>
          <rPr>
            <b/>
            <sz val="12"/>
            <color indexed="81"/>
            <rFont val="Tahoma"/>
            <family val="2"/>
          </rPr>
          <t>Presupuesto Personal - Vicerrectoría:</t>
        </r>
        <r>
          <rPr>
            <sz val="12"/>
            <color indexed="81"/>
            <rFont val="Tahoma"/>
            <family val="2"/>
          </rPr>
          <t xml:space="preserve">
Este Item hace la sumatoria del cuadro </t>
        </r>
        <r>
          <rPr>
            <u/>
            <sz val="12"/>
            <color indexed="81"/>
            <rFont val="Tahoma"/>
            <family val="2"/>
          </rPr>
          <t>Personal de planta o ocacionales</t>
        </r>
        <r>
          <rPr>
            <sz val="12"/>
            <color indexed="81"/>
            <rFont val="Tahoma"/>
            <family val="2"/>
          </rPr>
          <t xml:space="preserve"> de la página anterior.</t>
        </r>
      </text>
    </comment>
    <comment ref="I49" authorId="0" shapeId="0">
      <text>
        <r>
          <rPr>
            <b/>
            <sz val="12"/>
            <color indexed="81"/>
            <rFont val="Tahoma"/>
            <family val="2"/>
          </rPr>
          <t>Presupuesto Personal Otros :</t>
        </r>
        <r>
          <rPr>
            <sz val="12"/>
            <color indexed="81"/>
            <rFont val="Tahoma"/>
            <family val="2"/>
          </rPr>
          <t xml:space="preserve">
Referente a Recuros suministrados por otra entidad para pago de este concepto</t>
        </r>
      </text>
    </comment>
    <comment ref="M54" authorId="0" shapeId="0">
      <text>
        <r>
          <rPr>
            <b/>
            <sz val="9"/>
            <color indexed="81"/>
            <rFont val="Tahoma"/>
            <family val="2"/>
          </rPr>
          <t>Nota:</t>
        </r>
        <r>
          <rPr>
            <sz val="9"/>
            <color indexed="81"/>
            <rFont val="Tahoma"/>
            <family val="2"/>
          </rPr>
          <t xml:space="preserve">
Cuando el valor es 0% no tienen disponibilidad de presupuesto VICEIN por este rubro.</t>
        </r>
      </text>
    </comment>
    <comment ref="C71" authorId="0" shapeId="0">
      <text>
        <r>
          <rPr>
            <b/>
            <sz val="9"/>
            <color indexed="81"/>
            <rFont val="Tahoma"/>
            <family val="2"/>
          </rPr>
          <t>Si el porcentaje le aparece en rojo, favor  recalcular y ajustar por que a excedido el liminte permitido en este rubro según terminos de convocatoria :</t>
        </r>
        <r>
          <rPr>
            <sz val="9"/>
            <color indexed="81"/>
            <rFont val="Tahoma"/>
            <family val="2"/>
          </rPr>
          <t xml:space="preserve">
</t>
        </r>
      </text>
    </comment>
    <comment ref="E85" authorId="0" shapeId="0">
      <text>
        <r>
          <rPr>
            <b/>
            <sz val="12"/>
            <color indexed="81"/>
            <rFont val="Tahoma"/>
            <family val="2"/>
          </rPr>
          <t>Tope Presupuestal :</t>
        </r>
        <r>
          <rPr>
            <sz val="12"/>
            <color indexed="81"/>
            <rFont val="Tahoma"/>
            <family val="2"/>
          </rPr>
          <t xml:space="preserve">
"Valor máximo para solicitar recurso fresco de la Vicerrectoría de investigaciones (VICEIN)
</t>
        </r>
      </text>
    </comment>
    <comment ref="F85" authorId="0" shapeId="0">
      <text>
        <r>
          <rPr>
            <b/>
            <sz val="11"/>
            <color indexed="81"/>
            <rFont val="Tahoma"/>
            <family val="2"/>
          </rPr>
          <t>Caso de valor en Rojo:</t>
        </r>
        <r>
          <rPr>
            <sz val="11"/>
            <color indexed="81"/>
            <rFont val="Tahoma"/>
            <family val="2"/>
          </rPr>
          <t xml:space="preserve">
Es por que excede el presuesto Vicein Excede el tope maximo por prorductividad Comprometida</t>
        </r>
      </text>
    </comment>
  </commentList>
</comments>
</file>

<file path=xl/comments11.xml><?xml version="1.0" encoding="utf-8"?>
<comments xmlns="http://schemas.openxmlformats.org/spreadsheetml/2006/main">
  <authors>
    <author>Alex</author>
  </authors>
  <commentList>
    <comment ref="D8" authorId="0" shapeId="0">
      <text>
        <r>
          <rPr>
            <b/>
            <sz val="16"/>
            <color indexed="81"/>
            <rFont val="Tahoma"/>
            <family val="2"/>
          </rPr>
          <t>Nota:</t>
        </r>
        <r>
          <rPr>
            <sz val="16"/>
            <color indexed="81"/>
            <rFont val="Tahoma"/>
            <family val="2"/>
          </rPr>
          <t xml:space="preserve">
En caso de superar los 999 carateres por celda el sistema COPIC los anula.
</t>
        </r>
      </text>
    </comment>
  </commentList>
</comments>
</file>

<file path=xl/comments12.xml><?xml version="1.0" encoding="utf-8"?>
<comments xmlns="http://schemas.openxmlformats.org/spreadsheetml/2006/main">
  <authors>
    <author>Alex</author>
  </authors>
  <commentList>
    <comment ref="D8" authorId="0" shapeId="0">
      <text>
        <r>
          <rPr>
            <b/>
            <sz val="16"/>
            <color indexed="81"/>
            <rFont val="Tahoma"/>
            <family val="2"/>
          </rPr>
          <t>Nota:</t>
        </r>
        <r>
          <rPr>
            <sz val="16"/>
            <color indexed="81"/>
            <rFont val="Tahoma"/>
            <family val="2"/>
          </rPr>
          <t xml:space="preserve">
En caso de superar los 999 carateres por celda el sistema COPIC los anula.
</t>
        </r>
      </text>
    </comment>
  </commentList>
</comments>
</file>

<file path=xl/comments13.xml><?xml version="1.0" encoding="utf-8"?>
<comments xmlns="http://schemas.openxmlformats.org/spreadsheetml/2006/main">
  <authors>
    <author>Luis Alexander Chirivi</author>
  </authors>
  <commentList>
    <comment ref="D12" authorId="0" shapeId="0">
      <text>
        <r>
          <rPr>
            <b/>
            <sz val="9"/>
            <color indexed="81"/>
            <rFont val="Tahoma"/>
            <family val="2"/>
          </rPr>
          <t>Si cooresponde :</t>
        </r>
        <r>
          <rPr>
            <sz val="9"/>
            <color indexed="81"/>
            <rFont val="Tahoma"/>
            <family val="2"/>
          </rPr>
          <t xml:space="preserve">
</t>
        </r>
      </text>
    </comment>
  </commentList>
</comments>
</file>

<file path=xl/comments14.xml><?xml version="1.0" encoding="utf-8"?>
<comments xmlns="http://schemas.openxmlformats.org/spreadsheetml/2006/main">
  <authors>
    <author>Luis Alexander Chirivi</author>
  </authors>
  <commentList>
    <comment ref="D7" authorId="0" shapeId="0">
      <text>
        <r>
          <rPr>
            <b/>
            <sz val="12"/>
            <color indexed="81"/>
            <rFont val="Tahoma"/>
            <family val="2"/>
          </rPr>
          <t>Imagenes o Apartes :</t>
        </r>
        <r>
          <rPr>
            <sz val="12"/>
            <color indexed="81"/>
            <rFont val="Tahoma"/>
            <family val="2"/>
          </rPr>
          <t xml:space="preserve">
Para no dañar la estructura del acta de inicio las imágenes se puede pegar en estas hojas nombrandolas en la parte superior ordenadamente.</t>
        </r>
      </text>
    </comment>
  </commentList>
</comments>
</file>

<file path=xl/comments2.xml><?xml version="1.0" encoding="utf-8"?>
<comments xmlns="http://schemas.openxmlformats.org/spreadsheetml/2006/main">
  <authors>
    <author>Alex</author>
    <author>Luis Alexander Chirivi</author>
  </authors>
  <commentList>
    <comment ref="E23" authorId="0" shapeId="0">
      <text>
        <r>
          <rPr>
            <b/>
            <sz val="9"/>
            <color indexed="81"/>
            <rFont val="Tahoma"/>
            <family val="2"/>
          </rPr>
          <t>Nota:</t>
        </r>
        <r>
          <rPr>
            <sz val="9"/>
            <color indexed="81"/>
            <rFont val="Tahoma"/>
            <family val="2"/>
          </rPr>
          <t xml:space="preserve">
Solo en el caso de no encontrase la línea en la lista desplegable.</t>
        </r>
      </text>
    </comment>
    <comment ref="C27" authorId="0" shapeId="0">
      <text>
        <r>
          <rPr>
            <b/>
            <sz val="9"/>
            <color indexed="81"/>
            <rFont val="Tahoma"/>
            <family val="2"/>
          </rPr>
          <t>Nota:</t>
        </r>
        <r>
          <rPr>
            <sz val="9"/>
            <color indexed="81"/>
            <rFont val="Tahoma"/>
            <family val="2"/>
          </rPr>
          <t xml:space="preserve">
En el caso de no tener alianza por favor dejar esta sección en blanco
</t>
        </r>
      </text>
    </comment>
    <comment ref="E31" authorId="0" shapeId="0">
      <text>
        <r>
          <rPr>
            <b/>
            <sz val="9"/>
            <color indexed="81"/>
            <rFont val="Tahoma"/>
            <family val="2"/>
          </rPr>
          <t>Nota:</t>
        </r>
        <r>
          <rPr>
            <sz val="9"/>
            <color indexed="81"/>
            <rFont val="Tahoma"/>
            <family val="2"/>
          </rPr>
          <t xml:space="preserve">
Solo en el caso de no encontrase la línea en la lista desplegable.</t>
        </r>
      </text>
    </comment>
    <comment ref="C35" authorId="1" shapeId="0">
      <text>
        <r>
          <rPr>
            <b/>
            <sz val="9"/>
            <color indexed="81"/>
            <rFont val="Tahoma"/>
            <family val="2"/>
          </rPr>
          <t>Alianzas:</t>
        </r>
        <r>
          <rPr>
            <sz val="9"/>
            <color indexed="81"/>
            <rFont val="Tahoma"/>
            <family val="2"/>
          </rPr>
          <t xml:space="preserve">
En el caso de que se de una alianza con institución Externa </t>
        </r>
      </text>
    </comment>
  </commentList>
</comments>
</file>

<file path=xl/comments3.xml><?xml version="1.0" encoding="utf-8"?>
<comments xmlns="http://schemas.openxmlformats.org/spreadsheetml/2006/main">
  <authors>
    <author>Luis Alexander Chirivi</author>
    <author>Alex</author>
  </authors>
  <commentList>
    <comment ref="C7" authorId="0" shapeId="0">
      <text>
        <r>
          <rPr>
            <b/>
            <sz val="12"/>
            <color indexed="81"/>
            <rFont val="Tahoma"/>
            <family val="2"/>
          </rPr>
          <t>NOTA:</t>
        </r>
        <r>
          <rPr>
            <sz val="12"/>
            <color indexed="81"/>
            <rFont val="Tahoma"/>
            <family val="2"/>
          </rPr>
          <t xml:space="preserve">
Para el resumen del proyecto no extenderse, definirlo con textos  </t>
        </r>
        <r>
          <rPr>
            <b/>
            <sz val="12"/>
            <color indexed="81"/>
            <rFont val="Tahoma"/>
            <family val="2"/>
          </rPr>
          <t xml:space="preserve">NO Imágenes 
</t>
        </r>
        <r>
          <rPr>
            <sz val="12"/>
            <color indexed="81"/>
            <rFont val="Tahoma"/>
            <family val="2"/>
          </rPr>
          <t xml:space="preserve">Infornación subida a Colciencias ser lo mas explicito posible.
</t>
        </r>
      </text>
    </comment>
    <comment ref="C9" authorId="1" shapeId="0">
      <text>
        <r>
          <rPr>
            <b/>
            <sz val="16"/>
            <color indexed="81"/>
            <rFont val="Tahoma"/>
            <family val="2"/>
          </rPr>
          <t>Nota:</t>
        </r>
        <r>
          <rPr>
            <sz val="16"/>
            <color indexed="81"/>
            <rFont val="Tahoma"/>
            <family val="2"/>
          </rPr>
          <t xml:space="preserve">
En caso de superar los 999 carateres el sistema COPIC los anula.
</t>
        </r>
      </text>
    </comment>
    <comment ref="C10" authorId="1" shapeId="0">
      <text>
        <r>
          <rPr>
            <b/>
            <sz val="16"/>
            <color indexed="81"/>
            <rFont val="Tahoma"/>
            <family val="2"/>
          </rPr>
          <t>Nota:</t>
        </r>
        <r>
          <rPr>
            <sz val="16"/>
            <color indexed="81"/>
            <rFont val="Tahoma"/>
            <family val="2"/>
          </rPr>
          <t xml:space="preserve">
En caso de superar los 999 carateres el sistema COPIC los anula.
</t>
        </r>
      </text>
    </comment>
    <comment ref="C11" authorId="1" shapeId="0">
      <text>
        <r>
          <rPr>
            <b/>
            <sz val="16"/>
            <color indexed="81"/>
            <rFont val="Tahoma"/>
            <family val="2"/>
          </rPr>
          <t>Nota:</t>
        </r>
        <r>
          <rPr>
            <sz val="16"/>
            <color indexed="81"/>
            <rFont val="Tahoma"/>
            <family val="2"/>
          </rPr>
          <t xml:space="preserve">
En caso de superar los 999 carateres el sistema COPIC los anula.
</t>
        </r>
      </text>
    </comment>
    <comment ref="C12" authorId="1" shapeId="0">
      <text>
        <r>
          <rPr>
            <b/>
            <sz val="16"/>
            <color indexed="81"/>
            <rFont val="Tahoma"/>
            <family val="2"/>
          </rPr>
          <t>Nota:</t>
        </r>
        <r>
          <rPr>
            <sz val="16"/>
            <color indexed="81"/>
            <rFont val="Tahoma"/>
            <family val="2"/>
          </rPr>
          <t xml:space="preserve">
En caso de superar los 999 carateres el sistema COPIC los anula.
</t>
        </r>
      </text>
    </comment>
    <comment ref="C13" authorId="1" shapeId="0">
      <text>
        <r>
          <rPr>
            <b/>
            <sz val="16"/>
            <color indexed="81"/>
            <rFont val="Tahoma"/>
            <family val="2"/>
          </rPr>
          <t>Nota:</t>
        </r>
        <r>
          <rPr>
            <sz val="16"/>
            <color indexed="81"/>
            <rFont val="Tahoma"/>
            <family val="2"/>
          </rPr>
          <t xml:space="preserve">
En caso de superar los 999 carateres el sistema COPIC los anula.
</t>
        </r>
      </text>
    </comment>
    <comment ref="C14" authorId="1" shapeId="0">
      <text>
        <r>
          <rPr>
            <b/>
            <sz val="16"/>
            <color indexed="81"/>
            <rFont val="Tahoma"/>
            <family val="2"/>
          </rPr>
          <t>Nota:</t>
        </r>
        <r>
          <rPr>
            <sz val="16"/>
            <color indexed="81"/>
            <rFont val="Tahoma"/>
            <family val="2"/>
          </rPr>
          <t xml:space="preserve">
En caso de superar los 999 carateres el sistema COPIC los anula.
</t>
        </r>
      </text>
    </comment>
    <comment ref="C15" authorId="1" shapeId="0">
      <text>
        <r>
          <rPr>
            <b/>
            <sz val="16"/>
            <color indexed="81"/>
            <rFont val="Tahoma"/>
            <family val="2"/>
          </rPr>
          <t>Nota:</t>
        </r>
        <r>
          <rPr>
            <sz val="16"/>
            <color indexed="81"/>
            <rFont val="Tahoma"/>
            <family val="2"/>
          </rPr>
          <t xml:space="preserve">
En caso de superar los 999 carateres el sistema COPIC los anula.
</t>
        </r>
      </text>
    </comment>
    <comment ref="C16" authorId="1" shapeId="0">
      <text>
        <r>
          <rPr>
            <b/>
            <sz val="16"/>
            <color indexed="81"/>
            <rFont val="Tahoma"/>
            <family val="2"/>
          </rPr>
          <t>Nota:</t>
        </r>
        <r>
          <rPr>
            <sz val="16"/>
            <color indexed="81"/>
            <rFont val="Tahoma"/>
            <family val="2"/>
          </rPr>
          <t xml:space="preserve">
En caso de superar los 999 carateres el sistema COPIC los anula.
</t>
        </r>
      </text>
    </comment>
  </commentList>
</comments>
</file>

<file path=xl/comments4.xml><?xml version="1.0" encoding="utf-8"?>
<comments xmlns="http://schemas.openxmlformats.org/spreadsheetml/2006/main">
  <authors>
    <author>Alex</author>
  </authors>
  <commentList>
    <comment ref="C8" authorId="0" shapeId="0">
      <text>
        <r>
          <rPr>
            <b/>
            <sz val="16"/>
            <color indexed="81"/>
            <rFont val="Tahoma"/>
            <family val="2"/>
          </rPr>
          <t>Nota:</t>
        </r>
        <r>
          <rPr>
            <sz val="16"/>
            <color indexed="81"/>
            <rFont val="Tahoma"/>
            <family val="2"/>
          </rPr>
          <t xml:space="preserve">
En caso de superar los 999 carateres por celda el sistema COPIC los anula.
</t>
        </r>
      </text>
    </comment>
  </commentList>
</comments>
</file>

<file path=xl/comments5.xml><?xml version="1.0" encoding="utf-8"?>
<comments xmlns="http://schemas.openxmlformats.org/spreadsheetml/2006/main">
  <authors>
    <author>Alex</author>
  </authors>
  <commentList>
    <comment ref="C8" authorId="0" shapeId="0">
      <text>
        <r>
          <rPr>
            <b/>
            <sz val="16"/>
            <color indexed="81"/>
            <rFont val="Tahoma"/>
            <family val="2"/>
          </rPr>
          <t>Nota:</t>
        </r>
        <r>
          <rPr>
            <sz val="16"/>
            <color indexed="81"/>
            <rFont val="Tahoma"/>
            <family val="2"/>
          </rPr>
          <t xml:space="preserve">
En caso de superar los 999 carateres por celda el sistema COPIC los anula.
</t>
        </r>
      </text>
    </comment>
  </commentList>
</comments>
</file>

<file path=xl/comments6.xml><?xml version="1.0" encoding="utf-8"?>
<comments xmlns="http://schemas.openxmlformats.org/spreadsheetml/2006/main">
  <authors>
    <author>Alex</author>
  </authors>
  <commentList>
    <comment ref="C8" authorId="0" shapeId="0">
      <text>
        <r>
          <rPr>
            <b/>
            <sz val="16"/>
            <color indexed="81"/>
            <rFont val="Tahoma"/>
            <family val="2"/>
          </rPr>
          <t>Nota:</t>
        </r>
        <r>
          <rPr>
            <sz val="16"/>
            <color indexed="81"/>
            <rFont val="Tahoma"/>
            <family val="2"/>
          </rPr>
          <t xml:space="preserve">
En caso de superar los 999 carateres por celda el sistema COPIC los anula.
</t>
        </r>
      </text>
    </comment>
  </commentList>
</comments>
</file>

<file path=xl/comments7.xml><?xml version="1.0" encoding="utf-8"?>
<comments xmlns="http://schemas.openxmlformats.org/spreadsheetml/2006/main">
  <authors>
    <author>Alex</author>
  </authors>
  <commentList>
    <comment ref="C11" authorId="0" shapeId="0">
      <text>
        <r>
          <rPr>
            <b/>
            <sz val="11"/>
            <color indexed="81"/>
            <rFont val="Tahoma"/>
            <family val="2"/>
          </rPr>
          <t>Notas:</t>
        </r>
        <r>
          <rPr>
            <sz val="11"/>
            <color indexed="81"/>
            <rFont val="Tahoma"/>
            <family val="2"/>
          </rPr>
          <t xml:space="preserve">
No extenderse en la descripción ser lo mas concreto posible.</t>
        </r>
      </text>
    </comment>
    <comment ref="G11" authorId="0" shapeId="0">
      <text>
        <r>
          <rPr>
            <b/>
            <sz val="9"/>
            <color indexed="81"/>
            <rFont val="Tahoma"/>
            <family val="2"/>
          </rPr>
          <t>Notas:</t>
        </r>
        <r>
          <rPr>
            <sz val="9"/>
            <color indexed="81"/>
            <rFont val="Tahoma"/>
            <family val="2"/>
          </rPr>
          <t xml:space="preserve">
El número 0 Cuenta como mes de inicio.</t>
        </r>
      </text>
    </comment>
    <comment ref="L11" authorId="0" shapeId="0">
      <text>
        <r>
          <rPr>
            <b/>
            <sz val="12"/>
            <color indexed="81"/>
            <rFont val="Tahoma"/>
            <family val="2"/>
          </rPr>
          <t>Tener en cuenta:</t>
        </r>
        <r>
          <rPr>
            <sz val="12"/>
            <color indexed="81"/>
            <rFont val="Tahoma"/>
            <family val="2"/>
          </rPr>
          <t xml:space="preserve">
Si maraca </t>
        </r>
        <r>
          <rPr>
            <sz val="12"/>
            <color indexed="10"/>
            <rFont val="Tahoma"/>
            <family val="2"/>
          </rPr>
          <t xml:space="preserve">Rojo </t>
        </r>
        <r>
          <rPr>
            <sz val="12"/>
            <color indexed="81"/>
            <rFont val="Tahoma"/>
            <family val="2"/>
          </rPr>
          <t>esta incumpliendo con el tiempo ejecucion de la convocatoria..</t>
        </r>
      </text>
    </comment>
  </commentList>
</comments>
</file>

<file path=xl/comments8.xml><?xml version="1.0" encoding="utf-8"?>
<comments xmlns="http://schemas.openxmlformats.org/spreadsheetml/2006/main">
  <authors>
    <author>Alex</author>
    <author>Luis Alexander Chirivi</author>
  </authors>
  <commentList>
    <comment ref="B9" authorId="0" shapeId="0">
      <text>
        <r>
          <rPr>
            <b/>
            <sz val="12"/>
            <color indexed="81"/>
            <rFont val="Tahoma"/>
            <family val="2"/>
          </rPr>
          <t>Para Impresión:</t>
        </r>
        <r>
          <rPr>
            <sz val="12"/>
            <color indexed="81"/>
            <rFont val="Tahoma"/>
            <family val="2"/>
          </rPr>
          <t xml:space="preserve">
Si no ocupa todos los productos amplie las filas y oculta las filas sin utilizar.</t>
        </r>
      </text>
    </comment>
    <comment ref="C9" authorId="0" shapeId="0">
      <text>
        <r>
          <rPr>
            <b/>
            <sz val="12"/>
            <color indexed="81"/>
            <rFont val="Tahoma"/>
            <family val="2"/>
          </rPr>
          <t>Para tener en cuenta:</t>
        </r>
        <r>
          <rPr>
            <sz val="12"/>
            <color indexed="81"/>
            <rFont val="Tahoma"/>
            <family val="2"/>
          </rPr>
          <t xml:space="preserve">
Los productos son definidos en esta columna, no en la descripción. No se pueden ingresar productos intangibles no contemplados en la convocatoria.
En tal caso dirigirse a la Vicerrectoria de investigaciones para confirmar</t>
        </r>
      </text>
    </comment>
    <comment ref="F9" authorId="0" shapeId="0">
      <text>
        <r>
          <rPr>
            <b/>
            <sz val="11"/>
            <color indexed="81"/>
            <rFont val="Tahoma"/>
            <family val="2"/>
          </rPr>
          <t>Recomendacion (Indicador) :</t>
        </r>
        <r>
          <rPr>
            <sz val="11"/>
            <color indexed="81"/>
            <rFont val="Tahoma"/>
            <family val="2"/>
          </rPr>
          <t xml:space="preserve">
Esta columna se refiere al estado final con el que reportan el producto, 
Caso Ejemplo  Articulo, Cap Libro y Libro :
(Sometimiento, Aceptación o Publicación)
debe ser sustentado por un documento administrativo o soporte evidenciable y verificable.</t>
        </r>
      </text>
    </comment>
    <comment ref="G9" authorId="1" shapeId="0">
      <text>
        <r>
          <rPr>
            <b/>
            <sz val="12"/>
            <color indexed="81"/>
            <rFont val="Tahoma"/>
            <family val="2"/>
          </rPr>
          <t>Nota:</t>
        </r>
        <r>
          <rPr>
            <sz val="12"/>
            <color indexed="81"/>
            <rFont val="Tahoma"/>
            <family val="2"/>
          </rPr>
          <t xml:space="preserve">
Se debe poner en cantidad por lo menos el numero 1  para que el producto cuente.</t>
        </r>
      </text>
    </comment>
    <comment ref="I31" authorId="1" shapeId="0">
      <text>
        <r>
          <rPr>
            <b/>
            <sz val="12"/>
            <color indexed="81"/>
            <rFont val="Tahoma"/>
            <family val="2"/>
          </rPr>
          <t>Valor financiable:</t>
        </r>
        <r>
          <rPr>
            <sz val="12"/>
            <color indexed="81"/>
            <rFont val="Tahoma"/>
            <family val="2"/>
          </rPr>
          <t xml:space="preserve">
Por el total de puntos se puede acceder a  este presupuesto total general.</t>
        </r>
      </text>
    </comment>
  </commentList>
</comments>
</file>

<file path=xl/comments9.xml><?xml version="1.0" encoding="utf-8"?>
<comments xmlns="http://schemas.openxmlformats.org/spreadsheetml/2006/main">
  <authors>
    <author>Alex</author>
  </authors>
  <commentList>
    <comment ref="C7" authorId="0" shapeId="0">
      <text>
        <r>
          <rPr>
            <b/>
            <sz val="14"/>
            <color indexed="81"/>
            <rFont val="Tahoma"/>
            <family val="2"/>
          </rPr>
          <t>Observación:</t>
        </r>
        <r>
          <rPr>
            <sz val="14"/>
            <color indexed="81"/>
            <rFont val="Tahoma"/>
            <family val="2"/>
          </rPr>
          <t xml:space="preserve">
El nivel Académico seleccionado deber estar teminado y titulado.</t>
        </r>
      </text>
    </comment>
    <comment ref="H7" authorId="0" shapeId="0">
      <text>
        <r>
          <rPr>
            <b/>
            <sz val="12"/>
            <color indexed="81"/>
            <rFont val="Tahoma"/>
            <family val="2"/>
          </rPr>
          <t>Puntaje de Productividad :</t>
        </r>
        <r>
          <rPr>
            <sz val="12"/>
            <color indexed="81"/>
            <rFont val="Tahoma"/>
            <family val="2"/>
          </rPr>
          <t xml:space="preserve">
Este es el número de puntuacion acumulada de la productividad comprometida si necesita más tiempo de investigación aumentar produtividad al siguiente nivel.
</t>
        </r>
      </text>
    </comment>
    <comment ref="H9" authorId="0" shapeId="0">
      <text>
        <r>
          <rPr>
            <b/>
            <sz val="12"/>
            <color indexed="81"/>
            <rFont val="Tahoma"/>
            <family val="2"/>
          </rPr>
          <t xml:space="preserve">Mes :
</t>
        </r>
        <r>
          <rPr>
            <sz val="12"/>
            <color indexed="81"/>
            <rFont val="Tahoma"/>
            <family val="2"/>
          </rPr>
          <t xml:space="preserve">Digitar Número de Meses de dedicación al proyecto.
Deben poner primero los </t>
        </r>
        <r>
          <rPr>
            <b/>
            <u/>
            <sz val="12"/>
            <color indexed="81"/>
            <rFont val="Tahoma"/>
            <family val="2"/>
          </rPr>
          <t>productos</t>
        </r>
        <r>
          <rPr>
            <sz val="12"/>
            <color indexed="81"/>
            <rFont val="Tahoma"/>
            <family val="2"/>
          </rPr>
          <t xml:space="preserve">  para validacion (</t>
        </r>
        <r>
          <rPr>
            <u/>
            <sz val="12"/>
            <color indexed="81"/>
            <rFont val="Tahoma"/>
            <family val="2"/>
          </rPr>
          <t>Rango de Puntos / tiempo maximo</t>
        </r>
        <r>
          <rPr>
            <sz val="12"/>
            <color indexed="81"/>
            <rFont val="Tahoma"/>
            <family val="2"/>
          </rPr>
          <t xml:space="preserve">) sin esta información se dara en el limite de tiempo el menor rango (5 meses)
</t>
        </r>
      </text>
    </comment>
    <comment ref="I9" authorId="0" shapeId="0">
      <text>
        <r>
          <rPr>
            <b/>
            <sz val="12"/>
            <color indexed="81"/>
            <rFont val="Tahoma"/>
            <family val="2"/>
          </rPr>
          <t>Horas:</t>
        </r>
        <r>
          <rPr>
            <sz val="12"/>
            <color indexed="81"/>
            <rFont val="Tahoma"/>
            <family val="2"/>
          </rPr>
          <t xml:space="preserve">
Número de horas semanales de dedicación al proyecto, según términos de referencia de la convocatoria.
Deben poner primero los </t>
        </r>
        <r>
          <rPr>
            <b/>
            <u/>
            <sz val="12"/>
            <color indexed="81"/>
            <rFont val="Tahoma"/>
            <family val="2"/>
          </rPr>
          <t>productos</t>
        </r>
        <r>
          <rPr>
            <sz val="12"/>
            <color indexed="81"/>
            <rFont val="Tahoma"/>
            <family val="2"/>
          </rPr>
          <t xml:space="preserve">  para validacion (</t>
        </r>
        <r>
          <rPr>
            <u/>
            <sz val="12"/>
            <color indexed="81"/>
            <rFont val="Tahoma"/>
            <family val="2"/>
          </rPr>
          <t>Rango de Puntos / tiempo maximo</t>
        </r>
        <r>
          <rPr>
            <sz val="12"/>
            <color indexed="81"/>
            <rFont val="Tahoma"/>
            <family val="2"/>
          </rPr>
          <t>) sin esta información se dara en el limite de tiempo el menor rango (1hora)</t>
        </r>
      </text>
    </comment>
  </commentList>
</comments>
</file>

<file path=xl/sharedStrings.xml><?xml version="1.0" encoding="utf-8"?>
<sst xmlns="http://schemas.openxmlformats.org/spreadsheetml/2006/main" count="1972" uniqueCount="979">
  <si>
    <t xml:space="preserve">No </t>
  </si>
  <si>
    <t>Min Pts</t>
  </si>
  <si>
    <t>Max Pts</t>
  </si>
  <si>
    <t>Valor en Millones</t>
  </si>
  <si>
    <t>Abreviatura</t>
  </si>
  <si>
    <t>Tipo de Entidad</t>
  </si>
  <si>
    <t>Convocatoria</t>
  </si>
  <si>
    <t>IDPRY</t>
  </si>
  <si>
    <t>Tipo de Proyecto:</t>
  </si>
  <si>
    <t xml:space="preserve">Tipos de Productos </t>
  </si>
  <si>
    <t>Facultad</t>
  </si>
  <si>
    <t>Nivel Estudios</t>
  </si>
  <si>
    <t>Vinculo con la UMNG</t>
  </si>
  <si>
    <t>FuncionProyecto</t>
  </si>
  <si>
    <t>Tipo De Impacto</t>
  </si>
  <si>
    <t>IdGrupo</t>
  </si>
  <si>
    <t>CodGrupo</t>
  </si>
  <si>
    <t>NomGrupo</t>
  </si>
  <si>
    <t>NomLinea</t>
  </si>
  <si>
    <t>IdLinea</t>
  </si>
  <si>
    <t>Articulo Q1</t>
  </si>
  <si>
    <t>PIC</t>
  </si>
  <si>
    <t>Investigación Básica</t>
  </si>
  <si>
    <t xml:space="preserve">Generación </t>
  </si>
  <si>
    <t>Investigador Principal</t>
  </si>
  <si>
    <t>Ambiental</t>
  </si>
  <si>
    <t>COL0018279</t>
  </si>
  <si>
    <t>Grupo de Estudio en Competitividad, Estrategia e Innovación - GECEI</t>
  </si>
  <si>
    <t>Estrategia y Competividad</t>
  </si>
  <si>
    <t>Articulo Q2</t>
  </si>
  <si>
    <t>B</t>
  </si>
  <si>
    <t>IMP</t>
  </si>
  <si>
    <t>Investigación Aplicada</t>
  </si>
  <si>
    <t>Fortalecimiento</t>
  </si>
  <si>
    <t>Derecho</t>
  </si>
  <si>
    <t xml:space="preserve">Técnico </t>
  </si>
  <si>
    <t>Estudiante</t>
  </si>
  <si>
    <t xml:space="preserve">Coinvestigador </t>
  </si>
  <si>
    <t>Competividad</t>
  </si>
  <si>
    <t>Competitividad e Innovación</t>
  </si>
  <si>
    <t>Grupo de Investigación sobre Economía Evolucionista e Institucional</t>
  </si>
  <si>
    <t>Articulo A1</t>
  </si>
  <si>
    <t>C</t>
  </si>
  <si>
    <t>INV</t>
  </si>
  <si>
    <t xml:space="preserve">Desarrollo Tecnológico o Experimental
</t>
  </si>
  <si>
    <t>Apropiacion</t>
  </si>
  <si>
    <t>Pregrado</t>
  </si>
  <si>
    <t>Asistente</t>
  </si>
  <si>
    <t>Económico</t>
  </si>
  <si>
    <t>Gestión de la innovación</t>
  </si>
  <si>
    <t>CATCH</t>
  </si>
  <si>
    <t>Articulo A2</t>
  </si>
  <si>
    <t>D</t>
  </si>
  <si>
    <t>Innovación</t>
  </si>
  <si>
    <t>INO</t>
  </si>
  <si>
    <t>No Aplica</t>
  </si>
  <si>
    <t>Posgrado</t>
  </si>
  <si>
    <t>Auxiliar</t>
  </si>
  <si>
    <t>Productividad</t>
  </si>
  <si>
    <t>Redes Sociales</t>
  </si>
  <si>
    <t>INGENIO, TECNOLOGÍA Y EMPRESA</t>
  </si>
  <si>
    <t>Articulo B</t>
  </si>
  <si>
    <t>Reconocido</t>
  </si>
  <si>
    <t>EMP</t>
  </si>
  <si>
    <t>Tecnólogia</t>
  </si>
  <si>
    <t>Social</t>
  </si>
  <si>
    <t>COL0036965</t>
  </si>
  <si>
    <t xml:space="preserve">Empresa y Desarrollo </t>
  </si>
  <si>
    <t>PROPPIO: Procesos organizacionales, programáticos y políticos para la promoción  del desarrollo</t>
  </si>
  <si>
    <t>Articulo C</t>
  </si>
  <si>
    <t>PRO</t>
  </si>
  <si>
    <t xml:space="preserve">Ingeniería </t>
  </si>
  <si>
    <t>Especialización</t>
  </si>
  <si>
    <t>Institucional</t>
  </si>
  <si>
    <t>Estado evolucionista y desarrollista</t>
  </si>
  <si>
    <t>Fitoplasmas y Virus</t>
  </si>
  <si>
    <t>Libro Completo</t>
  </si>
  <si>
    <t>Maestria</t>
  </si>
  <si>
    <t>No aplica</t>
  </si>
  <si>
    <t>Areas de Salud</t>
  </si>
  <si>
    <t>Innovación y Tecnología</t>
  </si>
  <si>
    <t>Grupo de investigación en Biodiversidad y ecología de abejas silvestres</t>
  </si>
  <si>
    <t>Cap. de Libro</t>
  </si>
  <si>
    <t>Doctorado</t>
  </si>
  <si>
    <t xml:space="preserve">Innovacion </t>
  </si>
  <si>
    <t>COL0049659</t>
  </si>
  <si>
    <t>Salud Pública, nutrición, prevención de la enfermedad y promoción de la salud</t>
  </si>
  <si>
    <t>Grupo de investigación en Multimedia - GIM</t>
  </si>
  <si>
    <t>Patentes</t>
  </si>
  <si>
    <t xml:space="preserve">Científico </t>
  </si>
  <si>
    <t>Nutrición y promoción de la salud</t>
  </si>
  <si>
    <t>BONE</t>
  </si>
  <si>
    <t>Software</t>
  </si>
  <si>
    <t>Tecnológico</t>
  </si>
  <si>
    <t>COL0073092</t>
  </si>
  <si>
    <t>Gestión en Planeación Ambiental y Manejo de los Recursos</t>
  </si>
  <si>
    <t>LIDERAZGO</t>
  </si>
  <si>
    <t>Prototipo</t>
  </si>
  <si>
    <t>Académico</t>
  </si>
  <si>
    <t>Dinámica de sistemas</t>
  </si>
  <si>
    <t>GEOTECNIA</t>
  </si>
  <si>
    <t>Empresa</t>
  </si>
  <si>
    <t>Otros</t>
  </si>
  <si>
    <t>Gestión en Logística Integral</t>
  </si>
  <si>
    <t>GRUPO DE DERECHO PÚBLICO</t>
  </si>
  <si>
    <t>OVA</t>
  </si>
  <si>
    <t xml:space="preserve">Tutor </t>
  </si>
  <si>
    <t>Gestión Integral de Proyectos</t>
  </si>
  <si>
    <t>MATRIX</t>
  </si>
  <si>
    <t>AVA</t>
  </si>
  <si>
    <t>COL0062704</t>
  </si>
  <si>
    <t>Área Procesos Organizacionales  Línea  Prospectiva de las organizaciones</t>
  </si>
  <si>
    <t>Grupo de Estudios de Ciencias Económicas - CIE</t>
  </si>
  <si>
    <t>Dir. Doctorado</t>
  </si>
  <si>
    <t>Responsabilidad Social Ambiental</t>
  </si>
  <si>
    <t>Modelos de simulación ICDIST</t>
  </si>
  <si>
    <t>Dir. Maestria</t>
  </si>
  <si>
    <t>Innovador Principal</t>
  </si>
  <si>
    <t>Responsabilidad social  empresarial</t>
  </si>
  <si>
    <t>TIGUM: Grupo de Investigación en Telemedicina Universidad Militar</t>
  </si>
  <si>
    <t>Dir. Trab. Grado</t>
  </si>
  <si>
    <t>Coinnovador</t>
  </si>
  <si>
    <t>COL0028687</t>
  </si>
  <si>
    <t>Fitoplasmas</t>
  </si>
  <si>
    <t>Alergia y Dermatología</t>
  </si>
  <si>
    <t>Dir. PIC</t>
  </si>
  <si>
    <t>Biotecnologia</t>
  </si>
  <si>
    <t>VOLTA - GMCDP</t>
  </si>
  <si>
    <t>Cond. Doctorado</t>
  </si>
  <si>
    <t xml:space="preserve">Emprendedor Principal </t>
  </si>
  <si>
    <t>Relaciones patogénicas de fitoplasmas de Urapán</t>
  </si>
  <si>
    <t>Grupo de Estudios Macroeconómicos</t>
  </si>
  <si>
    <t>Cond. Maestria</t>
  </si>
  <si>
    <t>Coemprendedor</t>
  </si>
  <si>
    <t>Virus de plantas</t>
  </si>
  <si>
    <t>Desarrollo e integración de estrategias alternativas para la protección de cultivos de importancia económica, con énfasis en control biológico</t>
  </si>
  <si>
    <t>Ponencia Inter.</t>
  </si>
  <si>
    <t>COL0031959</t>
  </si>
  <si>
    <t>Ecología de la polinización: estudios del uso sostenible de especies de abejas silvestres como polinizadores de hortalizas y frutales</t>
  </si>
  <si>
    <t>Salud y Comportamiento</t>
  </si>
  <si>
    <t>Ponencia Nac.</t>
  </si>
  <si>
    <t>Cria de especies del género Bombus para su utilización como polinizadores en cultivos de la sabana Cundi-boyacense</t>
  </si>
  <si>
    <t>Pedagogía y didáctica en la educación superior "PY DES"</t>
  </si>
  <si>
    <t>Ponencia Insti.</t>
  </si>
  <si>
    <t>COL0044859</t>
  </si>
  <si>
    <t>Visualización y Computación Gráfica</t>
  </si>
  <si>
    <t>Estudios Internacionales y Políticos</t>
  </si>
  <si>
    <t>Mat. Divulgativo</t>
  </si>
  <si>
    <t>Procesamiento digital de imágenes y Visión por computador</t>
  </si>
  <si>
    <t>Medios, Mediaciones y Procesos en Educación a Distancia MENPED</t>
  </si>
  <si>
    <t>Org. Evento Inter.</t>
  </si>
  <si>
    <t>Multimedia educativa</t>
  </si>
  <si>
    <t>HUMANITAS</t>
  </si>
  <si>
    <t>Org. Evento Nac.</t>
  </si>
  <si>
    <t>El Arte de la Animación</t>
  </si>
  <si>
    <t>Grupo de Micología y Fitopatología</t>
  </si>
  <si>
    <t>Org. Evento Isnti.</t>
  </si>
  <si>
    <t>Software Educativo</t>
  </si>
  <si>
    <t>PRODUCCIÓN, INNOVACIÓN Y TECNOLOGÍA (PIT)</t>
  </si>
  <si>
    <t>Premios Inter.</t>
  </si>
  <si>
    <t>Interfaces e integración multimedia</t>
  </si>
  <si>
    <t>FITOPATOLOGÍA MOLECULAR</t>
  </si>
  <si>
    <t>Premios Nac.</t>
  </si>
  <si>
    <t>COL0047762</t>
  </si>
  <si>
    <t>Regeneración Ósea</t>
  </si>
  <si>
    <t>GIDAM</t>
  </si>
  <si>
    <t>Proyecto Coop. Nac.</t>
  </si>
  <si>
    <t>Corrección quirúrgica</t>
  </si>
  <si>
    <t>DAVINCI</t>
  </si>
  <si>
    <t>Proyecto Coop. Inter.</t>
  </si>
  <si>
    <t>Metabolismo óseo</t>
  </si>
  <si>
    <t>ICTIOLOGÍA</t>
  </si>
  <si>
    <t>Informe final Proy.</t>
  </si>
  <si>
    <t>COL0015722</t>
  </si>
  <si>
    <t>Liderazgo y Educación.</t>
  </si>
  <si>
    <t>ESTRUCTURAS Y SÍSMICA</t>
  </si>
  <si>
    <t>Informe estudiante</t>
  </si>
  <si>
    <t>Biopolítica y biojurídica</t>
  </si>
  <si>
    <t>INGENIERÍA, GEOMÁTICA Y EDUCACIÓN</t>
  </si>
  <si>
    <t>Cartilla</t>
  </si>
  <si>
    <t>Liderazgo Social</t>
  </si>
  <si>
    <t>Emprendimiento y Empresariado</t>
  </si>
  <si>
    <t>Desarrollo sostenible</t>
  </si>
  <si>
    <t>Biología Molecular de virus</t>
  </si>
  <si>
    <t>TICs en educación</t>
  </si>
  <si>
    <t>CULTURA Y DESARROLLO HUMANO</t>
  </si>
  <si>
    <t>COL0005439</t>
  </si>
  <si>
    <t>Suelos</t>
  </si>
  <si>
    <t>Visión Colombia Hídrica</t>
  </si>
  <si>
    <t>Pavimentos</t>
  </si>
  <si>
    <t>PIREO "Procesos de Integración, Regionalización y Estructuras Organizacionales"</t>
  </si>
  <si>
    <t>Modelación Númerica y Suelos</t>
  </si>
  <si>
    <t>Grupo de estudios contemporáneos en contabilidad, gestión y organizaciones</t>
  </si>
  <si>
    <t>COL0028918</t>
  </si>
  <si>
    <t>Derechos Humanos y Derecho Internacional Humanitario</t>
  </si>
  <si>
    <t>Grupo de investigación en Hidrobiología Aplicada (HIDROBIA)</t>
  </si>
  <si>
    <t>Derecho Penal y Derecho Público Militar</t>
  </si>
  <si>
    <t>Agrobiología de especies vegetales promisorias de clima frío</t>
  </si>
  <si>
    <t>Derecho, Cine y Pedagogía</t>
  </si>
  <si>
    <t>Grupo Integrado de Investigaciones en Química y Biología (InQuiBio)</t>
  </si>
  <si>
    <t>Sociología Jurídica</t>
  </si>
  <si>
    <t>GRUPO DE INVESTIGACIÓN EN QUÍMICA APLICADA (GIQA)</t>
  </si>
  <si>
    <t>Responsabilidad del Estado</t>
  </si>
  <si>
    <t>FRACUMNG</t>
  </si>
  <si>
    <t>Historia del derecho administrativo en Colombia</t>
  </si>
  <si>
    <t>Tecnologías ambientales y Química Teórica</t>
  </si>
  <si>
    <t>Contratación estatal</t>
  </si>
  <si>
    <t>Tratamiento de agua</t>
  </si>
  <si>
    <t>Derecho de los Negocios y Derecho Económico</t>
  </si>
  <si>
    <t>BioethicsGroup</t>
  </si>
  <si>
    <t>Derecho Público</t>
  </si>
  <si>
    <t>GISSIC: Grupo de Investigación en Seguridad y Sistemas de Comunicaciones</t>
  </si>
  <si>
    <t>Derecho Constitucional</t>
  </si>
  <si>
    <t>Sociedad, Estrategia y Seguridad</t>
  </si>
  <si>
    <t>Derecho público Internacional y Relaciones Internacionales</t>
  </si>
  <si>
    <t>GAV</t>
  </si>
  <si>
    <t>Derecho Penal y Sociología Jurídica</t>
  </si>
  <si>
    <t>Insight</t>
  </si>
  <si>
    <t>Jurídico-política.</t>
  </si>
  <si>
    <t>ACCEDER</t>
  </si>
  <si>
    <t>Historia del Derecho</t>
  </si>
  <si>
    <t>CANNON</t>
  </si>
  <si>
    <t>COL0039321</t>
  </si>
  <si>
    <t>MATEMÁTICA APLICADA</t>
  </si>
  <si>
    <t>Clima y Agricultura</t>
  </si>
  <si>
    <t>Filosofía de la Ciencia: Filosofía de la Física</t>
  </si>
  <si>
    <t>Comercialización de Bienes y Servicios Ambientales</t>
  </si>
  <si>
    <t>Ontologia de la fisica, cosmologia</t>
  </si>
  <si>
    <t>ECMU (Evaluación en Competencias y Matemáticas Universitarias)</t>
  </si>
  <si>
    <t>LEYES DE CONSERVACION HIPERBOLICA</t>
  </si>
  <si>
    <t>ENERGÍA ALTERNATIVA</t>
  </si>
  <si>
    <t>COL0050294</t>
  </si>
  <si>
    <t>Economía de la defensa y del conflicto, Gestión ambiental, Economía Regional y U</t>
  </si>
  <si>
    <t>EPIDEMIOLOGÍA MOLECULAR DE ENFERMEDADES ENDOCRINAS</t>
  </si>
  <si>
    <t>Gestión Ambiental</t>
  </si>
  <si>
    <t>Instituto de Estudios Geoestratégicos y Asuntos Políticos</t>
  </si>
  <si>
    <t>Políticas Públicas</t>
  </si>
  <si>
    <t>GECS(Gestión, Educativa, Evaluación de Calidad y Construcción de Sujeto</t>
  </si>
  <si>
    <t>Politica Economica</t>
  </si>
  <si>
    <t>Grupo de Ginecología y Obstetricia</t>
  </si>
  <si>
    <t>Estudios Institucionales</t>
  </si>
  <si>
    <t>Grupo de Investigación en Farmacología, Toxicología y Terapéutica - UMNG</t>
  </si>
  <si>
    <t>Contabilidad Y Sociedad</t>
  </si>
  <si>
    <t>INCONDIS</t>
  </si>
  <si>
    <t>Economía regional y urbana</t>
  </si>
  <si>
    <t>LA TRAMOYA</t>
  </si>
  <si>
    <t>COL0069296</t>
  </si>
  <si>
    <t>Creación de modelos de simulación interactiva para la aplicación en el aprendizaje de Ingeniería Civil a distancia.</t>
  </si>
  <si>
    <t>Patogenicidad Microbiana  - MICPRA</t>
  </si>
  <si>
    <t>Creación de modelos físicos y numéricos de simulación interactiva para la aplica
Creación de modelos físicos y numéricos de simulación interactiva para la aplica</t>
  </si>
  <si>
    <t>ROMA Infraestructura y Transporte</t>
  </si>
  <si>
    <t>COL0052181</t>
  </si>
  <si>
    <t>TELEMEDICINA</t>
  </si>
  <si>
    <t>Terapia Celular y Medicina Regenerativa</t>
  </si>
  <si>
    <t>Procesamiento de señales</t>
  </si>
  <si>
    <t>CONFLICTO ARMADO Y SALUD</t>
  </si>
  <si>
    <t>Intrumentación - Telemetría</t>
  </si>
  <si>
    <t>Grupo de enfermedades tropicales e infecciosas "GETI" HMC UMNG</t>
  </si>
  <si>
    <t>Gestión hospitalaria</t>
  </si>
  <si>
    <t>Células Stem Adultas</t>
  </si>
  <si>
    <t>Administración   y gestión hospitalaria Universidad Militar Nueva Granada</t>
  </si>
  <si>
    <t>Centro de investigación Clínica San Rafael</t>
  </si>
  <si>
    <t>TELEMÈTRIA</t>
  </si>
  <si>
    <t>Grupo salud oral y cirugia maxilofacial</t>
  </si>
  <si>
    <t>COL0023386</t>
  </si>
  <si>
    <t>Inmunopatogénesis de la Urticaria Papular por pulga</t>
  </si>
  <si>
    <t>Medicina Regenerativa HMC UMNG</t>
  </si>
  <si>
    <t>COL0065804</t>
  </si>
  <si>
    <t>Materiales y manufactura</t>
  </si>
  <si>
    <t>Kokhlias</t>
  </si>
  <si>
    <t>Energías Alternativas</t>
  </si>
  <si>
    <t>Grupo para el estudio de enfermedades respiratorias en niños. Respira</t>
  </si>
  <si>
    <t>Energías Renovables</t>
  </si>
  <si>
    <t>Grupo de investigacion en Dermatologia HMC</t>
  </si>
  <si>
    <t>Desarrollos mecatronicos</t>
  </si>
  <si>
    <t>Grupo de psoriasis e inmunodermatologia del hospital militar central</t>
  </si>
  <si>
    <t>COL0027367</t>
  </si>
  <si>
    <t>Demografía y economia laboral</t>
  </si>
  <si>
    <t>Ortopedia y traumatologia HMC UMNG</t>
  </si>
  <si>
    <t>Política Monetaria y Desarrollo Financiero</t>
  </si>
  <si>
    <t>Fisica Aplicada en Detección y Medición de Radiación</t>
  </si>
  <si>
    <t>Enseñanza en Economía</t>
  </si>
  <si>
    <t>Grupo de Derecho Privado</t>
  </si>
  <si>
    <t>COL0032278</t>
  </si>
  <si>
    <t>Biología y ecología de plagas y enemigos naturales de cultivos de importancia económica</t>
  </si>
  <si>
    <t>Grupo de Investigacion en Urologia HMC</t>
  </si>
  <si>
    <t>Desarrollo e integración de estrategias alternativas para la protección de cultivo</t>
  </si>
  <si>
    <t>INAMPE</t>
  </si>
  <si>
    <t>Control biológico de plagas</t>
  </si>
  <si>
    <t>GRUPO DE INVESTIGACIÓN EN POLÍTICAS PUBLICAS-GIPP</t>
  </si>
  <si>
    <t>COL0033239</t>
  </si>
  <si>
    <t>Prevención de la enfermedad y promoción de la salud</t>
  </si>
  <si>
    <t>MALACOFAUNA TERRESTRE EN COLOMBIA</t>
  </si>
  <si>
    <t>Salud Sexual y Reproductiva</t>
  </si>
  <si>
    <t>REDES TRÓPICAS SOSTENIBLES EN AGROECOSISTEMAS DE LA SABANA DE BOGOTÁ</t>
  </si>
  <si>
    <t>Estilos de vida saludable</t>
  </si>
  <si>
    <t>FITOPATOLOGÍA Y ECOFISIOLOGÍA VEGETAL</t>
  </si>
  <si>
    <t>COL0018448</t>
  </si>
  <si>
    <t>Formación en docencia universitaria.</t>
  </si>
  <si>
    <t>BIOTECNOLOGÍA EN SALUD</t>
  </si>
  <si>
    <t>Formación Pedagógica y Didáctica del Docente</t>
  </si>
  <si>
    <t>WINET: GRUPO DE INVESTIGACIÓN EN REDES INALÁMBRICAS</t>
  </si>
  <si>
    <t>Pedagogía y Didáctica en la Educación Superior</t>
  </si>
  <si>
    <t>Competencias de los administradores de empresas</t>
  </si>
  <si>
    <t>Ambientes Virtuales de Aprendizaje (AVA)</t>
  </si>
  <si>
    <t>Gestión y calidad de la educación</t>
  </si>
  <si>
    <t>COL0066768</t>
  </si>
  <si>
    <t>Negocios Internacionales</t>
  </si>
  <si>
    <t>Relaciones Internacionales</t>
  </si>
  <si>
    <t>Derecho Internacional</t>
  </si>
  <si>
    <t>Estudios Políticos</t>
  </si>
  <si>
    <t>Estudios regionales</t>
  </si>
  <si>
    <t>Derecho de las Relaciones Internacionales</t>
  </si>
  <si>
    <t>Cooperación Internacional</t>
  </si>
  <si>
    <t>Ecologia politica de los ambientes tropicales</t>
  </si>
  <si>
    <t>Procesos de Inserción Latinoamericanos</t>
  </si>
  <si>
    <t>HISTORIA INTERNACIONAL</t>
  </si>
  <si>
    <t>COL0067504</t>
  </si>
  <si>
    <t>Medios, Mediaciones y Procesos en educación a Distancia</t>
  </si>
  <si>
    <t>Marketing Social</t>
  </si>
  <si>
    <t>Gestión Tecnológica.</t>
  </si>
  <si>
    <t>Medios y mediaciones en educación a distancia</t>
  </si>
  <si>
    <t>Mercadeo Cuántico</t>
  </si>
  <si>
    <t>COL0101099</t>
  </si>
  <si>
    <t>FILOSOFÍA POLÍTICA Y RESPONSABILIDAD SOCIAL</t>
  </si>
  <si>
    <t>HUMANIDADES, CULTURA Y UNIVERSIDAD</t>
  </si>
  <si>
    <t>Responsabilidad social</t>
  </si>
  <si>
    <t>COL0013719</t>
  </si>
  <si>
    <t>Biología y Epidemiología de hongos patógenos humanos.</t>
  </si>
  <si>
    <t>Diversidad, Ecología y Bioprospección</t>
  </si>
  <si>
    <t>Fitopatología</t>
  </si>
  <si>
    <t>Genómica y bioinformática</t>
  </si>
  <si>
    <t>Susceptibilidad a Antifungícos</t>
  </si>
  <si>
    <t>COL0049999</t>
  </si>
  <si>
    <t>Saneamiento Básico y Gestión Ambiental</t>
  </si>
  <si>
    <t>Producción automatizada y robótica</t>
  </si>
  <si>
    <t>Logística</t>
  </si>
  <si>
    <t>Ergonomía</t>
  </si>
  <si>
    <t>Producción y calidad</t>
  </si>
  <si>
    <t>robótica y realidad virtual</t>
  </si>
  <si>
    <t>Tecnología</t>
  </si>
  <si>
    <t>Calidad y Educacion</t>
  </si>
  <si>
    <t>COL0086179</t>
  </si>
  <si>
    <t>Producción de nuevas variedades de clavel resistentes a parásitos vasculares</t>
  </si>
  <si>
    <t>Búsqueda de marcadores genéticos y estudio de genes ligados a la resistencia a Fusarium en clavel.</t>
  </si>
  <si>
    <t>Este trabajo hace parte de la linea de investigación que se tenía en el grupo de Biotecnología Vegetal sobre el estudio de Fitoplasmas de Urapán y el cual tiene un proyecto vigente en la actualidad.</t>
  </si>
  <si>
    <t>Mejoramiento genético de organismos acuatico con énfasis en especies de interés comercial y especies amenazadas</t>
  </si>
  <si>
    <t>Uso de sistemas de información geográfica</t>
  </si>
  <si>
    <t>Estudio de la biología del mildeo velloso de la Rosa comercial.</t>
  </si>
  <si>
    <t>COL0116636</t>
  </si>
  <si>
    <t>Control y automatización de  procesos, Desarrollo de  software y hardware, procesamiento digital de señales e imágenes.</t>
  </si>
  <si>
    <t>Procesamiento Estadísitico de señales e imágenes</t>
  </si>
  <si>
    <t>Robótica</t>
  </si>
  <si>
    <t>COL0036025</t>
  </si>
  <si>
    <t>Robótica e Inteligencia Artificial</t>
  </si>
  <si>
    <t>Control y automatización, Robótica teleoperada</t>
  </si>
  <si>
    <t>Biomecatrónica</t>
  </si>
  <si>
    <t>Automatizacion y Control</t>
  </si>
  <si>
    <t>Robótica, Diseño mecatrónico e Instrumentación industrial</t>
  </si>
  <si>
    <t>Materiales</t>
  </si>
  <si>
    <t>Combustibles alternativos</t>
  </si>
  <si>
    <t>Realidad virtual- bioingeniería</t>
  </si>
  <si>
    <t>Diseño mecatrónico y realidad Virtual</t>
  </si>
  <si>
    <t>ENERGIA ALTERNATIVA</t>
  </si>
  <si>
    <t>COL0038084</t>
  </si>
  <si>
    <t>Biología básica y aplicada a peces</t>
  </si>
  <si>
    <t>Estudios morfológicos, histiológicos, ontológicos de especies acuáticas de interés comercial</t>
  </si>
  <si>
    <t>COL0016999</t>
  </si>
  <si>
    <t>Elementos de concreto y de mampostería</t>
  </si>
  <si>
    <t xml:space="preserve">Instrumentación estructural y sensórica </t>
  </si>
  <si>
    <t>Modelación Matemática</t>
  </si>
  <si>
    <t>Vulnerabilidad Sísmica</t>
  </si>
  <si>
    <t>COL0047566</t>
  </si>
  <si>
    <t>EDUCACIÓN EN INGENIERÍA</t>
  </si>
  <si>
    <t>GEOMATICA</t>
  </si>
  <si>
    <t>GERENCIA DE PROYECTOS</t>
  </si>
  <si>
    <t>PRODUCTIVIDAD E IMPACTO AMBIENTAL EN PROYECTOS DE INGENIERIA CIVIL (CONSTRUCCIÓN SOSTENIBLE)</t>
  </si>
  <si>
    <t>COL0076737</t>
  </si>
  <si>
    <t>Emprendimiento</t>
  </si>
  <si>
    <t>Liderazgo</t>
  </si>
  <si>
    <t>Responsabilidad Social Empresarial</t>
  </si>
  <si>
    <t>COL0000989</t>
  </si>
  <si>
    <t>Diversidad Genética de Virus de Plantas</t>
  </si>
  <si>
    <t>Biologia molecular y epidemiologia de rotavirus</t>
  </si>
  <si>
    <t>Evolución molecular del virus de la tristeza de los cítricos</t>
  </si>
  <si>
    <t>Interacción virus-célula</t>
  </si>
  <si>
    <t>Metabolismo oseo</t>
  </si>
  <si>
    <t>COL0002896</t>
  </si>
  <si>
    <t>Educación y cultura</t>
  </si>
  <si>
    <t>Educación y Sociedad</t>
  </si>
  <si>
    <t>ETICA,  EDUCACION MORAL Y VALORES</t>
  </si>
  <si>
    <t>COL0029399</t>
  </si>
  <si>
    <t>Contaminación de Recursos Hídricos</t>
  </si>
  <si>
    <t>Eventos especiales en recursos hídricos</t>
  </si>
  <si>
    <t>COL0066229</t>
  </si>
  <si>
    <t>Regionalización</t>
  </si>
  <si>
    <t>Estructuras Organizacionales</t>
  </si>
  <si>
    <t>Procesos de integración (PI)</t>
  </si>
  <si>
    <t>COL0028767</t>
  </si>
  <si>
    <t>Estudios contemporáneos en gestion de las organizaciones</t>
  </si>
  <si>
    <t>Estudios contemporáneos  en contabilidad y finanzas -FINANZAS</t>
  </si>
  <si>
    <t>Contabilidad y gestion</t>
  </si>
  <si>
    <t>Contabilidad y Sociedad</t>
  </si>
  <si>
    <t>CONTABILIDAD INTERNACIONAL</t>
  </si>
  <si>
    <t>COL0048492</t>
  </si>
  <si>
    <t>Estudios morfológicos, nutricionales, ontogénicos y de cultivo de organismos acuáticos de interés comercial.</t>
  </si>
  <si>
    <t>Estudios Morfológicos, Tróficos, Ecológicos, Bióticos y Abióticos de Humedales y Ríos Colombianos, con énfasis en la Sabana de Bogotá.</t>
  </si>
  <si>
    <t>Estudio de indicadores planctónicos del ENOS y el efecto de éste sobre larvas de peces.</t>
  </si>
  <si>
    <t>DINÁMICA ECOLÓGICA DEL ZOOPLANCTON EN EL OCÉANO PACÍFICO COLOMBIANO</t>
  </si>
  <si>
    <t>COL0077814</t>
  </si>
  <si>
    <t>Producción Hortícola limpia</t>
  </si>
  <si>
    <t>Fitopatología clásica y molecular</t>
  </si>
  <si>
    <t>COL0077707</t>
  </si>
  <si>
    <t>Bioprospección de comunidades vegetales</t>
  </si>
  <si>
    <t>Fitopatología y Fisiología vegetal</t>
  </si>
  <si>
    <t>Búsqueda de Sustancias Bioactivas</t>
  </si>
  <si>
    <t>Fitopatología y Ecofisiología vegetal</t>
  </si>
  <si>
    <t>Química Orgánica - Fitoquímica</t>
  </si>
  <si>
    <t>Búsqueda Biodirigida y Síntesis de Sustancias Bioactivas</t>
  </si>
  <si>
    <t>Biodiversidad y Conservación</t>
  </si>
  <si>
    <t>COL0110436</t>
  </si>
  <si>
    <t>Bioprospección de Comunidades Vegetales.</t>
  </si>
  <si>
    <t>Búsqueda Biodirigida y Síntesis de Sustancias Bioactivas.</t>
  </si>
  <si>
    <t>COL0004979</t>
  </si>
  <si>
    <t>Dimensiones fractales</t>
  </si>
  <si>
    <t>Modelos fraccionales</t>
  </si>
  <si>
    <t>COL0046694</t>
  </si>
  <si>
    <t>Tratamiento de residuos sólidos, líquidos y gaseosos</t>
  </si>
  <si>
    <t>Gestión en Planeación Ambiental y Manejo de los Recursos Naturales</t>
  </si>
  <si>
    <t>COL0026486</t>
  </si>
  <si>
    <t>Procesos Biológicos</t>
  </si>
  <si>
    <t>Procesos de oxidación avanzada</t>
  </si>
  <si>
    <t>Procesos de oxidación avanzada _x0013_ Procesos Biológicos</t>
  </si>
  <si>
    <t>Geoquímica de la contaminación de aguas</t>
  </si>
  <si>
    <t>Procesos oxidativos avanzados para tratamiento de aguas</t>
  </si>
  <si>
    <t>COL0031824</t>
  </si>
  <si>
    <t>Bioética médica y salud pública</t>
  </si>
  <si>
    <t>Bioética global y complejidad</t>
  </si>
  <si>
    <t>Bioética y Educación</t>
  </si>
  <si>
    <t>Ética del inicio de la vida (embriología)</t>
  </si>
  <si>
    <t>Bioética, educación y cultura</t>
  </si>
  <si>
    <t>COL0052163</t>
  </si>
  <si>
    <t>Análisis de señales para comunicaciones</t>
  </si>
  <si>
    <t>Análisis de señales para investigaciones</t>
  </si>
  <si>
    <t>Comunicaciones</t>
  </si>
  <si>
    <t>Predicción de series de tiempo</t>
  </si>
  <si>
    <t>Procesamiento de Señales en Comunicaciones</t>
  </si>
  <si>
    <t>Seguridad Informática</t>
  </si>
  <si>
    <t>Sistemas de comunicaciones</t>
  </si>
  <si>
    <t>Sistemas bioinspirados</t>
  </si>
  <si>
    <t>COL0066669</t>
  </si>
  <si>
    <t>Seguridad de personas</t>
  </si>
  <si>
    <t>Estrategia y Seguridad</t>
  </si>
  <si>
    <t>Acción educativa, universidad y sociedad.</t>
  </si>
  <si>
    <t>Seguridad</t>
  </si>
  <si>
    <t>Gobierno y Políticas Públicas</t>
  </si>
  <si>
    <t>Sociedad y Violencia</t>
  </si>
  <si>
    <t>Seguridad Física</t>
  </si>
  <si>
    <t>COL0068762</t>
  </si>
  <si>
    <t>Instrumentación virtual</t>
  </si>
  <si>
    <t>Inteligencia Artificial y Procesamiento de señales</t>
  </si>
  <si>
    <t>Desarrollo de sistemas basados en tecnología de la información y las comunicaciones  (TIC)</t>
  </si>
  <si>
    <t>Laboratorios Remotos</t>
  </si>
  <si>
    <t>Automatización Industrial</t>
  </si>
  <si>
    <t>Control Híbrido</t>
  </si>
  <si>
    <t>Laboratorios Virtuales e Instrumentación Virtual</t>
  </si>
  <si>
    <t>Ingeniería Sostenible</t>
  </si>
  <si>
    <t>COL0067371</t>
  </si>
  <si>
    <t>BANCO DE SANGRE Y MEDICINA TRANSFUSIONAL</t>
  </si>
  <si>
    <t>Física y matemáticas aplicadas a la morfología y fisiología celular</t>
  </si>
  <si>
    <t>Teorías Físicas y Matemáticas Aplicadas a la Medicina</t>
  </si>
  <si>
    <t>Teorias fisicas y matemáticas aplicadas a la investigación</t>
  </si>
  <si>
    <t>Matemáticas aplicadas</t>
  </si>
  <si>
    <t>Teorias fisicas y Matemáticas</t>
  </si>
  <si>
    <t>COL0009</t>
  </si>
  <si>
    <t>Accesibilidad</t>
  </si>
  <si>
    <t>Dispositivos de interfaz humana</t>
  </si>
  <si>
    <t>COL00020</t>
  </si>
  <si>
    <t>Fisiología en condiciones especiales</t>
  </si>
  <si>
    <t/>
  </si>
  <si>
    <t>Aspectos Historicos del Clima en Colombia</t>
  </si>
  <si>
    <t>Impacto socieconómico del cambio climático en el territorio colombiano</t>
  </si>
  <si>
    <t xml:space="preserve">Impacto socioeconómico de la variabilidad climática en Colombia </t>
  </si>
  <si>
    <t xml:space="preserve">Interacción en los diferentes componentes del sistema climático </t>
  </si>
  <si>
    <t>Modelamiento de los procesos atmosféricos y del clima</t>
  </si>
  <si>
    <t>COL0110329</t>
  </si>
  <si>
    <t>Diseño Curricular y Evaluación en Matemáticas Universitarias</t>
  </si>
  <si>
    <t>Didactica de las Ciencias</t>
  </si>
  <si>
    <t>Herramientas virtuales y la enzeñanza de las matemáticas</t>
  </si>
  <si>
    <t>Diseño curricular y evaluacion en matematicas universitarias</t>
  </si>
  <si>
    <t>Didáctica de las Matemáticas Universitarias</t>
  </si>
  <si>
    <t>COL0117052</t>
  </si>
  <si>
    <t>Energía</t>
  </si>
  <si>
    <t>COL0045848</t>
  </si>
  <si>
    <t>Epidemiología Clínica de Diabetes e Insulino resistencia</t>
  </si>
  <si>
    <t>Genética de diabetes mellitus e insulino resistencia</t>
  </si>
  <si>
    <t>Prevención Cardiovascular</t>
  </si>
  <si>
    <t>COL0073735</t>
  </si>
  <si>
    <t>Estado, Gobierno y Asuntos Políticos</t>
  </si>
  <si>
    <t>Procesos de Integración Política y Económica</t>
  </si>
  <si>
    <t>Seguridad Hemisférica y Asuntos Vecinales</t>
  </si>
  <si>
    <t>Seguridad y Defensa Nacional</t>
  </si>
  <si>
    <t>Sistema Internacional y Regiones Geoestratégicas</t>
  </si>
  <si>
    <t>Liderazgo y Gestión en Educación</t>
  </si>
  <si>
    <t>ENDOCRINOLOGIA GINECOLOGICA</t>
  </si>
  <si>
    <t xml:space="preserve">ENDOSCOPIA GINECOLOGICA </t>
  </si>
  <si>
    <t>FISIOLOGIA MATERNO-FETAL</t>
  </si>
  <si>
    <t>COL0114201</t>
  </si>
  <si>
    <t>Farmacovigilancia, toxicología, Estudioy seguimiento de efectos y eventos  adversos</t>
  </si>
  <si>
    <t>Farmacología, Toxicología y Terapeutica</t>
  </si>
  <si>
    <t>Bioetica</t>
  </si>
  <si>
    <t>CONTABILIDAD INTEGRAL</t>
  </si>
  <si>
    <t>Contabilidad y finanzas públicas.</t>
  </si>
  <si>
    <t>Ética Profesional</t>
  </si>
  <si>
    <t>El Sonido como soporte de la imagen</t>
  </si>
  <si>
    <t>EPIDEMIOLOGÍA CLÍNICA</t>
  </si>
  <si>
    <t>Epidemiología de las enfermedades infecciosas</t>
  </si>
  <si>
    <t>Patogenicidad microbiana</t>
  </si>
  <si>
    <t>Parasitología molecular</t>
  </si>
  <si>
    <t>Adquisición,  Apropiación del Conocimiento</t>
  </si>
  <si>
    <t>Inmunopatogénesis de la urticaria papular por picadura de pulga</t>
  </si>
  <si>
    <t>Gestión e Infraestructura y Transporte</t>
  </si>
  <si>
    <t>Tránsito, Transporte y Pavimentos</t>
  </si>
  <si>
    <t>COL0125107</t>
  </si>
  <si>
    <t>Bioetica, Bioderecho, Biomedicina y Biotecnologia</t>
  </si>
  <si>
    <t>Células Madre &amp; Medicina Regenerativa</t>
  </si>
  <si>
    <t>Medicina Transfusional y Cuidado Crítico</t>
  </si>
  <si>
    <t>Convivencia Social</t>
  </si>
  <si>
    <t>Estrés Postraumatico</t>
  </si>
  <si>
    <t>COL0125789</t>
  </si>
  <si>
    <t>ENFERMEDADES TROPICALES</t>
  </si>
  <si>
    <t>GERMENES MULTIRRESISTENTES</t>
  </si>
  <si>
    <t>PATOLOGIAS EN PACIENTE CON INFECCION VIH</t>
  </si>
  <si>
    <t>COL0050982</t>
  </si>
  <si>
    <t>Expansión de Células Stem</t>
  </si>
  <si>
    <t xml:space="preserve">Inmunoregulación </t>
  </si>
  <si>
    <t xml:space="preserve">Mesénquima </t>
  </si>
  <si>
    <t>COL0075749</t>
  </si>
  <si>
    <t>ACTIVIDAD FISICA Y SALUD</t>
  </si>
  <si>
    <t>ENFERMEDADES INFECCIOSAS</t>
  </si>
  <si>
    <t>GESTIÓN Y ADMINISTRACION PARA EL DESARROLLO DE LA SALUD PUBLICA</t>
  </si>
  <si>
    <t xml:space="preserve">PROMOCION DE LA SALUD &amp; PREVENCION DE LA ENFERMEDAD </t>
  </si>
  <si>
    <t>PSICONEUROENDOCRINOLOGIA</t>
  </si>
  <si>
    <t>SALUD CARDIOVASCULAR</t>
  </si>
  <si>
    <t>SALUD MATERNO INFANTIL</t>
  </si>
  <si>
    <t xml:space="preserve">ZOONOSIS </t>
  </si>
  <si>
    <t>COL0129689</t>
  </si>
  <si>
    <t>Cirugía Ortognática y distracción oste</t>
  </si>
  <si>
    <t>Implantología y cirugía retrospectiva</t>
  </si>
  <si>
    <t>infecciones, patología y cirugía Dentoalveolar</t>
  </si>
  <si>
    <t>Regeneración en la piel</t>
  </si>
  <si>
    <t>Terapía regenerativa cardiovascular</t>
  </si>
  <si>
    <t>Terapía regenerativa ocular</t>
  </si>
  <si>
    <t>Regeneración vascular</t>
  </si>
  <si>
    <t>COL0125134</t>
  </si>
  <si>
    <t>Ayudas auditivas implantables</t>
  </si>
  <si>
    <t>Base de cráneo</t>
  </si>
  <si>
    <t>Cáncer Crónico</t>
  </si>
  <si>
    <t>Enfermedad de Meniere</t>
  </si>
  <si>
    <t>Oído Crónico</t>
  </si>
  <si>
    <t>Rinosinusitis Crónica</t>
  </si>
  <si>
    <t>Trauma de  guerra en  otorrinolaringología</t>
  </si>
  <si>
    <t>COL0107771</t>
  </si>
  <si>
    <t>Adherencia y  autocuidado del asma</t>
  </si>
  <si>
    <t>Displasia Broncopulmonar</t>
  </si>
  <si>
    <t>Educación y  automanejo de asma</t>
  </si>
  <si>
    <t>Enfermedad bronquial obstructiva recurrente</t>
  </si>
  <si>
    <t>epidemiología de las enfermedades obstructivas an la niñez</t>
  </si>
  <si>
    <t>Farmacoeconomia de las enfermedades respiratorias</t>
  </si>
  <si>
    <t>Infecciones respiratorias</t>
  </si>
  <si>
    <t>COL0116439</t>
  </si>
  <si>
    <t>Cirugía Dermatológica</t>
  </si>
  <si>
    <t>Fotobiología y fototerapía</t>
  </si>
  <si>
    <t>Leishmaniasis</t>
  </si>
  <si>
    <t>Psoriasis</t>
  </si>
  <si>
    <t>Dermatología Pediatrica</t>
  </si>
  <si>
    <t>COL0126015</t>
  </si>
  <si>
    <t>Psoriasis Grupo dermatologia del hospital militar central</t>
  </si>
  <si>
    <t>COL0134044</t>
  </si>
  <si>
    <t>Ortopedia Infantil</t>
  </si>
  <si>
    <t>Patologia de Cadera</t>
  </si>
  <si>
    <t>Patologia de Columna, Pelvis y Acetabulo</t>
  </si>
  <si>
    <t>Patologia de Mano y miembro superior</t>
  </si>
  <si>
    <t>Patologia de pie y  tobillo</t>
  </si>
  <si>
    <t>Patologia de Rodilla</t>
  </si>
  <si>
    <t>Trauma y  fijacion externa</t>
  </si>
  <si>
    <t>COL0138796</t>
  </si>
  <si>
    <t>Medición y Análisis de Radiación- Fomación de imágenes médicas por  radiación</t>
  </si>
  <si>
    <t>COL0128047</t>
  </si>
  <si>
    <t>Derecho económico y de los negocios.</t>
  </si>
  <si>
    <t>Derecho Privado</t>
  </si>
  <si>
    <t>Derecho médico</t>
  </si>
  <si>
    <t>Derecho de la Responsabilidad médica-sanitaria y seguros</t>
  </si>
  <si>
    <t>Derecho de la Responsabilidad y Derecho de Seguros; y Línea Sociología Jurídica</t>
  </si>
  <si>
    <t>ANALISIS ECONOMICO DEL DERECHO Y DE LOS MERCADOS</t>
  </si>
  <si>
    <t>COL0116538</t>
  </si>
  <si>
    <t>Andrologia y Salud sexual</t>
  </si>
  <si>
    <t>Hiperplasia Prostatica</t>
  </si>
  <si>
    <t>Incontinencia Urinaria</t>
  </si>
  <si>
    <t>Litiasis y endourologia</t>
  </si>
  <si>
    <t>Oncologia Urologica</t>
  </si>
  <si>
    <t>Urologia Pediatrica</t>
  </si>
  <si>
    <t>Competividad Industrial</t>
  </si>
  <si>
    <t>Productividad Industrial</t>
  </si>
  <si>
    <t>Inmovación y educación en Ingeniería</t>
  </si>
  <si>
    <t>Política en desarrollo Territorial</t>
  </si>
  <si>
    <t>Política minera y energética</t>
  </si>
  <si>
    <t>Política Ambiental</t>
  </si>
  <si>
    <t>Política Agraria</t>
  </si>
  <si>
    <t>Política Económica</t>
  </si>
  <si>
    <t>Política Criminal</t>
  </si>
  <si>
    <t>Política Internacional</t>
  </si>
  <si>
    <t>PRESENTACIÓN DE PROYECTOS 
DE INVESTIGACIÓN</t>
  </si>
  <si>
    <t>Fecha Emisión:
2008/05/15</t>
  </si>
  <si>
    <t>VICEIN-R-014</t>
  </si>
  <si>
    <t>Revisión No.:
0</t>
  </si>
  <si>
    <t>Página 1 de _</t>
  </si>
  <si>
    <t>Datos digilenciados VICIEIN</t>
  </si>
  <si>
    <t>Código :</t>
  </si>
  <si>
    <t>Radicado :</t>
  </si>
  <si>
    <t>1.</t>
  </si>
  <si>
    <t>INFORMACION GENERAL DEL PROYECTO:</t>
  </si>
  <si>
    <t>Facultad  :</t>
  </si>
  <si>
    <t>Título</t>
  </si>
  <si>
    <t>2.</t>
  </si>
  <si>
    <t xml:space="preserve">Dirección: </t>
  </si>
  <si>
    <t xml:space="preserve">Teléfonos: </t>
  </si>
  <si>
    <t xml:space="preserve">Fax: </t>
  </si>
  <si>
    <t xml:space="preserve">Ciudad: </t>
  </si>
  <si>
    <t>E-mail:</t>
  </si>
  <si>
    <t>3.</t>
  </si>
  <si>
    <t>Nombre del Grupo de Investigación:</t>
  </si>
  <si>
    <t>Reconocido:</t>
  </si>
  <si>
    <t>Si</t>
  </si>
  <si>
    <t xml:space="preserve">Clasificación: </t>
  </si>
  <si>
    <t xml:space="preserve">Línea de investigación: </t>
  </si>
  <si>
    <t>4.</t>
  </si>
  <si>
    <t>Nombre del Grupo de Investigación (ALIANZA):</t>
  </si>
  <si>
    <t>Si el grupo de investigación con el cual se realizó la alianza para el desarrollo de este proyecto pertenece a otra institución, debe diligenciarse la siguiente información:</t>
  </si>
  <si>
    <t>5.</t>
  </si>
  <si>
    <t>Nombre de la Institución:</t>
  </si>
  <si>
    <r>
      <t xml:space="preserve">Tipo de Entidad:  </t>
    </r>
    <r>
      <rPr>
        <sz val="9"/>
        <color theme="1"/>
        <rFont val="Calibri"/>
        <family val="2"/>
        <scheme val="minor"/>
      </rPr>
      <t>(Seleccione el tipo de entidad)</t>
    </r>
  </si>
  <si>
    <t>No</t>
  </si>
  <si>
    <t>Detalles de ejecución de proyecto</t>
  </si>
  <si>
    <t>Duración del Proyecto (en meses):</t>
  </si>
  <si>
    <t>Imformacion de Integrantes del Proyecto</t>
  </si>
  <si>
    <t>Identificacion</t>
  </si>
  <si>
    <t>Nombres</t>
  </si>
  <si>
    <t>Apellidos</t>
  </si>
  <si>
    <t>Mes</t>
  </si>
  <si>
    <t>Horas</t>
  </si>
  <si>
    <t>Nivel Academico-&gt;</t>
  </si>
  <si>
    <t>Función -&gt;</t>
  </si>
  <si>
    <t xml:space="preserve">Puntajes Asociados </t>
  </si>
  <si>
    <t>Resultado/Producto esperado</t>
  </si>
  <si>
    <t>Descripción</t>
  </si>
  <si>
    <t>Indicador</t>
  </si>
  <si>
    <t>IdClase</t>
  </si>
  <si>
    <t xml:space="preserve">Clase </t>
  </si>
  <si>
    <t>Tipo de Productos</t>
  </si>
  <si>
    <t>GNC</t>
  </si>
  <si>
    <t xml:space="preserve">Productos de Generación de Nuevo Conocimiento (GNC) </t>
  </si>
  <si>
    <t xml:space="preserve">En Cuartil 1 (Q1) de Scimago </t>
  </si>
  <si>
    <t xml:space="preserve">En Cuartil 2 (Q2) de Scimago </t>
  </si>
  <si>
    <t>En A1  de  Publindex</t>
  </si>
  <si>
    <t>En A2  de  Publindex</t>
  </si>
  <si>
    <t>En B  de  Publindex</t>
  </si>
  <si>
    <t>En C  de  Publindex</t>
  </si>
  <si>
    <t xml:space="preserve">Libro de Investigación </t>
  </si>
  <si>
    <t>Capítulo de Libro de Investigación</t>
  </si>
  <si>
    <t xml:space="preserve">Productos o procesos tecnológicos patentados o registrados </t>
  </si>
  <si>
    <t>Software registrado</t>
  </si>
  <si>
    <t xml:space="preserve">Productos o procesos tecnológicos usualmente no patentables (Prototipo) </t>
  </si>
  <si>
    <t>Empresa SpinOff en proceso de incubación</t>
  </si>
  <si>
    <t>Objeto Virtual de Aprendizaje</t>
  </si>
  <si>
    <t>Aula Virtual de Aprendizaje</t>
  </si>
  <si>
    <t>FRH</t>
  </si>
  <si>
    <t xml:space="preserve">Formación de Recurso Humano (FRH) </t>
  </si>
  <si>
    <t>Dirección de Tesis de Doctorado en la UMNG con temática asociadas a línea de investigación a la que pertenece el proyecto</t>
  </si>
  <si>
    <t xml:space="preserve">Dirección de Trabajos de Maestría en la UMNG con  temática asociadas a línea de investigación a la que pertenece el proyecto </t>
  </si>
  <si>
    <t xml:space="preserve">Dirección de Trabajos de Grado en la UMNG con temática asociadas a línea de investigación a la que pertenece el proyecto </t>
  </si>
  <si>
    <t xml:space="preserve">Dirección de Proyectos de Iniciación Científica en la UMNG con temática asociadas a línea de investigación a la que pertenece  el proyecto </t>
  </si>
  <si>
    <t xml:space="preserve">Conducción de asignatura en  Programa Doctoral con  temática asociadas a línea de investigación a la que perteneceel proyecto </t>
  </si>
  <si>
    <t xml:space="preserve">Conducción de asignatura en Maestría de investigación con temática asociadas a línea de investigación a la que pertenece el proyecto </t>
  </si>
  <si>
    <t>SAC</t>
  </si>
  <si>
    <t xml:space="preserve">Socialización y Apropiacióndel Conocimiento (SAC) </t>
  </si>
  <si>
    <t xml:space="preserve">Ponencia en evento Internacional (**) </t>
  </si>
  <si>
    <t>Ponencia en evento nacional (***)</t>
  </si>
  <si>
    <t xml:space="preserve">Publicación de material  divulgativo (con ISBN) o  publicaciones en revistas no indexadas </t>
  </si>
  <si>
    <t xml:space="preserve">Organización de Eventos de alcance  Internacional con temáticas asociadas al tema de investigación del grupo </t>
  </si>
  <si>
    <t>Tipo de Impacto</t>
  </si>
  <si>
    <t xml:space="preserve">Organización de Eventos de alcance nacional con temáticas asociadas al tema de investigación del grupo </t>
  </si>
  <si>
    <t xml:space="preserve">Organización de Eventos de alcance  institucional contemáticas  asociadas al temde investigación del grupo </t>
  </si>
  <si>
    <t xml:space="preserve">Recepción de Premios internacionales por resultados derivados del  proyecto </t>
  </si>
  <si>
    <t xml:space="preserve">Recepción de Premios Nacionales poresultados derivados delproyecto </t>
  </si>
  <si>
    <t>GI</t>
  </si>
  <si>
    <t xml:space="preserve">Gestión de Investigación (GI) </t>
  </si>
  <si>
    <t xml:space="preserve">Presentación de nuevo proyecto en la misma temática del proyecto financiado con la actual convocatoria, para desarrollar en cofinanciación con entidad académica o científica extranjera. Esta nueva propuesta debe acompañarse mínimo de Carta de Acuerdo de la entidad con la que se desarrollará la cooperación internacional. </t>
  </si>
  <si>
    <t xml:space="preserve">Presentación de nuevo proyecto en la misma temática del proyecto financiado con la actual convocatoria, para desarrollar en cofinanciación con entidad académica o científica nacional. Esta nueva propuesta debe acompañarse mínimo de Carta de Acuerdo de la entidad con la que se desarrollará la cooperación nacional. </t>
  </si>
  <si>
    <t>Informe final del proyecto</t>
  </si>
  <si>
    <t xml:space="preserve">Informe de los estudiantes participantes (en donde describan, la experiencia adquirida, y las conclusiones personales del PIC desarrollado).
</t>
  </si>
  <si>
    <t>Cartilla o Manual de los resultados obtenidos por los estudiantes vinculados a los PIC</t>
  </si>
  <si>
    <t>Información financiera del proyecto.</t>
  </si>
  <si>
    <t>RUBRO</t>
  </si>
  <si>
    <t>$ Total Rubro</t>
  </si>
  <si>
    <t>%Max (Vicein)</t>
  </si>
  <si>
    <t>Personal</t>
  </si>
  <si>
    <t>Equipos</t>
  </si>
  <si>
    <t>Salidas de Campo</t>
  </si>
  <si>
    <t>Servicios Técnicos</t>
  </si>
  <si>
    <t>Material Biblografico</t>
  </si>
  <si>
    <t>Papeleria</t>
  </si>
  <si>
    <t>Publicaciones</t>
  </si>
  <si>
    <t>Viajes</t>
  </si>
  <si>
    <t>Construciones</t>
  </si>
  <si>
    <t>Mantenimiento</t>
  </si>
  <si>
    <t>Administracion</t>
  </si>
  <si>
    <t>T</t>
  </si>
  <si>
    <t>$ Total General</t>
  </si>
  <si>
    <t>Rubro</t>
  </si>
  <si>
    <t>Canti</t>
  </si>
  <si>
    <t>Descripcion</t>
  </si>
  <si>
    <t>Justificacion</t>
  </si>
  <si>
    <t>Vicein $</t>
  </si>
  <si>
    <t>Otros $</t>
  </si>
  <si>
    <t>TERMINOS DE REFERENCIA 2014 1</t>
  </si>
  <si>
    <t>Max</t>
  </si>
  <si>
    <t xml:space="preserve">Información Objetivo -  General </t>
  </si>
  <si>
    <t>&gt;&gt;</t>
  </si>
  <si>
    <t>Información Objetivos -  Especificos</t>
  </si>
  <si>
    <t>Detalle del Objetivo</t>
  </si>
  <si>
    <t xml:space="preserve">Tener en cuenta </t>
  </si>
  <si>
    <t xml:space="preserve">Investigadores </t>
  </si>
  <si>
    <t>Estos Rubros no son Finaciables por recuros de la VICEIN por lo que cualquier valor asociado a estos rubros en el presupuesto de la vicerretoría no seran aprobados y se descartaran.</t>
  </si>
  <si>
    <t>Millones</t>
  </si>
  <si>
    <t>P</t>
  </si>
  <si>
    <t xml:space="preserve">Total </t>
  </si>
  <si>
    <t>% Actual</t>
  </si>
  <si>
    <t>Presupuesto asignado por produtividad comprometida</t>
  </si>
  <si>
    <t>A.</t>
  </si>
  <si>
    <t xml:space="preserve">Factor </t>
  </si>
  <si>
    <t xml:space="preserve">Numero de meses </t>
  </si>
  <si>
    <t>Valor Final</t>
  </si>
  <si>
    <t>Tipo de Vinculo</t>
  </si>
  <si>
    <t>B.</t>
  </si>
  <si>
    <t>Salario Minimo</t>
  </si>
  <si>
    <t>Tipo</t>
  </si>
  <si>
    <t>Factor</t>
  </si>
  <si>
    <t>Técnico</t>
  </si>
  <si>
    <t>Profesional sin Posgrado</t>
  </si>
  <si>
    <t>Profesional con Especalización</t>
  </si>
  <si>
    <t>Profesional con Maestria</t>
  </si>
  <si>
    <t>Profesional con Doctorado</t>
  </si>
  <si>
    <t>Tiempo Completo - TC</t>
  </si>
  <si>
    <t>Medio Tiempo - MT</t>
  </si>
  <si>
    <t>Hora  Catedra - HC</t>
  </si>
  <si>
    <t>Personal de Planta integrado al proyecto.</t>
  </si>
  <si>
    <t xml:space="preserve">Cronograma de Actividades </t>
  </si>
  <si>
    <t>Meses de Duracion</t>
  </si>
  <si>
    <t>Mes de Inicio</t>
  </si>
  <si>
    <t>Tiempo</t>
  </si>
  <si>
    <t>Max Presu</t>
  </si>
  <si>
    <t>EMP1</t>
  </si>
  <si>
    <t xml:space="preserve">Tiempo total maximo de ejecucion por convocatoria (Meses): </t>
  </si>
  <si>
    <t>Validación en número de caracteres</t>
  </si>
  <si>
    <t>Validación en Número de meses</t>
  </si>
  <si>
    <t>Información de productividad comprometida del proyecto.</t>
  </si>
  <si>
    <t>1.b</t>
  </si>
  <si>
    <t>1.a</t>
  </si>
  <si>
    <t>Nombre</t>
  </si>
  <si>
    <t xml:space="preserve">Telefono </t>
  </si>
  <si>
    <t>Correo</t>
  </si>
  <si>
    <t>Institución :</t>
  </si>
  <si>
    <t>No debe tener mas de 1024 caracteres o de largo</t>
  </si>
  <si>
    <t>Clasificación</t>
  </si>
  <si>
    <t>o</t>
  </si>
  <si>
    <t>Anexo Para el calculo de presupuesto contrapartida por parte de personal investigativo.</t>
  </si>
  <si>
    <t>Ocacional -OCA</t>
  </si>
  <si>
    <t>SIoNo</t>
  </si>
  <si>
    <t>&gt;</t>
  </si>
  <si>
    <r>
      <t xml:space="preserve">Sumatoria del calculo de personal de planta "Valor va en </t>
    </r>
    <r>
      <rPr>
        <b/>
        <sz val="11"/>
        <color theme="1"/>
        <rFont val="Calibri"/>
        <family val="2"/>
        <scheme val="minor"/>
      </rPr>
      <t>Centro</t>
    </r>
    <r>
      <rPr>
        <sz val="11"/>
        <color theme="1"/>
        <rFont val="Calibri"/>
        <family val="2"/>
        <scheme val="minor"/>
      </rPr>
      <t xml:space="preserve">": </t>
    </r>
  </si>
  <si>
    <r>
      <t xml:space="preserve">Sumatoria del calculo de personal de planta "Valor financiado </t>
    </r>
    <r>
      <rPr>
        <b/>
        <sz val="11"/>
        <color theme="1"/>
        <rFont val="Calibri"/>
        <family val="2"/>
        <scheme val="minor"/>
      </rPr>
      <t>Vicein</t>
    </r>
    <r>
      <rPr>
        <sz val="11"/>
        <color theme="1"/>
        <rFont val="Calibri"/>
        <family val="2"/>
        <scheme val="minor"/>
      </rPr>
      <t>":</t>
    </r>
  </si>
  <si>
    <t xml:space="preserve"> * Validacion solo es valido para convocatoria (PIC, INV,IMP)</t>
  </si>
  <si>
    <t>Totales Generales</t>
  </si>
  <si>
    <t>Necesarios desarrollo</t>
  </si>
  <si>
    <t>Objetivos</t>
  </si>
  <si>
    <t>Integrantes</t>
  </si>
  <si>
    <t>Cronograma</t>
  </si>
  <si>
    <t>Presupuesto</t>
  </si>
  <si>
    <t>Resumen</t>
  </si>
  <si>
    <t>Normas</t>
  </si>
  <si>
    <t>Tema</t>
  </si>
  <si>
    <t>Fuentes de Finaciacion</t>
  </si>
  <si>
    <t>Se entiende como Contrapartida todos los aportes que dedica la Unidad Académica (Facultades a través de los Centros de Investigaciones, Departamentos, Institutos) u otras entidades para apoyar el desarrollo del  proyecto. El objetivo de esta exigencia de contrapartida es comprometer a la Unidad Académica con el buen desarrollo de la investigación,  asegurando la continuidad y estabilidad del grupo investigador.</t>
  </si>
  <si>
    <t>Rubros financiables con recursos  VICEIN UMNG</t>
  </si>
  <si>
    <t xml:space="preserve">Se refiere a profesionales investigadores y/o profesionales expertos nacionales e internacionales definidos como participantes en el proyecto y operarios o técnicos requeridos en el mismo. Para el cálculo de los recursos a solicitar en este rubro se debe tomar como base la escala salarial de la institución y el tiempo real dedicado por la persona al proyecto, el cual no podrá ser inferior a cinco horas semanales, tanto para personal financiado por VICEIN UMNG como por la contrapartida (Unidad Académica). </t>
  </si>
  <si>
    <r>
      <t xml:space="preserve">Para el cálculo de los honorarios debe tomarse en cuenta el salario mensual del docente multiplicado por un factor de 1.6 multiplicado por el número de horas de dedicación al proyecto multiplicado por el número de meses que se vinculará con el proyecto: </t>
    </r>
    <r>
      <rPr>
        <u/>
        <sz val="11"/>
        <color theme="1"/>
        <rFont val="Calibri"/>
        <family val="2"/>
        <scheme val="minor"/>
      </rPr>
      <t>salario x 1.61 x porcentaje de dedicación al proyecto x No. Meses de vinculación al proyecto</t>
    </r>
    <r>
      <rPr>
        <sz val="11"/>
        <color theme="1"/>
        <rFont val="Calibri"/>
        <family val="2"/>
        <scheme val="minor"/>
      </rPr>
      <t>.  Debe tenerse en cuenta, sin embargo, que independientemente de las escalas salariales de las instituciones, existen límites máximos para los pagos del personal que financia VICEIN UMNG</t>
    </r>
  </si>
  <si>
    <t>La financiación para compra de equipos nuevos deberá estar sustentada en la estricta necesidad de los mismos para el desarrollo de la investigación. Es importante que los investigadores verifiquen si el equipo que necesitan ya existe en otra dependencia de su universidad o centro, o en otra institución, de la cual pudiese solicitarse en préstamo, arrendamiento o la prestación de servicios técnicos.</t>
  </si>
  <si>
    <t>No financiable. Se refiere a  viajes relacionados  con actividades del proyecto diferentes de salidas  de campo. VICEIN UMNG financia viajes para presentación de resultados del proyecto, pasantías o formación de redes por centros de costo diferente a presupuestos de proyectos de investigación.</t>
  </si>
  <si>
    <t>Salidas de campo</t>
  </si>
  <si>
    <t>Materiales, insumos y servicios técnicos</t>
  </si>
  <si>
    <t xml:space="preserve">Corresponden a aquellos necesarios para el desarrollo de la investigación o de la tecnología y deben presentarse a manera de listado detallado agrupado por categorías sobre las cuales se debe hacer una justificación de su necesidad y uso dentro del proyecto. El tipo de servicios técnicos (exámenes, pruebas, análisis o servicios especializados) para los cuales se solicitan recursos VICEIN UMNG debe desglosarse </t>
  </si>
  <si>
    <t>Publicaciones y patentes</t>
  </si>
  <si>
    <r>
      <rPr>
        <b/>
        <sz val="11"/>
        <color theme="1"/>
        <rFont val="Calibri"/>
        <family val="2"/>
        <scheme val="minor"/>
      </rPr>
      <t>No financiable</t>
    </r>
    <r>
      <rPr>
        <sz val="11"/>
        <color theme="1"/>
        <rFont val="Calibri"/>
        <family val="2"/>
        <scheme val="minor"/>
      </rPr>
      <t>. Este rubro se financia a través de un centro de costo diferente a los proyectos de investigación. Se refiere a los costos de edición y publicación de artículos científicos en revistas indexadas o divulgativas reconocidas, libros, manuales, videos, cartillas, etc. que presenten los resultados del proyecto y sirvan como estrategia de comunicación de éstos. También se financiarán los costos para la solicitud de patentes de innovaciones tecnológicas derivadas del proyecto</t>
    </r>
  </si>
  <si>
    <t>Todas las publicaciones y ponencias que se realicen, deben tener un enunciado que certifique la financiación por parte de la Vicerrectoría de Investigaciones de la UMNG</t>
  </si>
  <si>
    <t>Proyecto de Iniciación Cientifica PIC</t>
  </si>
  <si>
    <t>Proyecto de Alto Impacto</t>
  </si>
  <si>
    <t>Proyecto de Investigación Científica</t>
  </si>
  <si>
    <t>Proyecto de Innovación</t>
  </si>
  <si>
    <t>Proyecto de Emprendiemiento - Incubación Fase 0</t>
  </si>
  <si>
    <t>Proyecto de Emprendiemiento - Incubación Fase  1</t>
  </si>
  <si>
    <t>La Ciencia al servicio de la PAZ</t>
  </si>
  <si>
    <t>Tipo de Convocatoria</t>
  </si>
  <si>
    <t>Institución Pública</t>
  </si>
  <si>
    <t>Institución Privada</t>
  </si>
  <si>
    <t>Institución Universitaria</t>
  </si>
  <si>
    <t>Centro Empresarial o Gremio</t>
  </si>
  <si>
    <t>ONG</t>
  </si>
  <si>
    <t>Tipo 2</t>
  </si>
  <si>
    <t xml:space="preserve">Centro de investigacion </t>
  </si>
  <si>
    <t>Centro de desarrollo tecnológico</t>
  </si>
  <si>
    <t>Tipo de Centro</t>
  </si>
  <si>
    <t>Programa o Departamento de la UMNG al cual pertenece</t>
  </si>
  <si>
    <t>Resumen de Proyecto - Maximo 999 Caracteres permitidos por COPIC.</t>
  </si>
  <si>
    <t xml:space="preserve">Información de pares propuestos </t>
  </si>
  <si>
    <t>Ciencias Básicas y Aplicadas</t>
  </si>
  <si>
    <t xml:space="preserve">Estudios a Distancia </t>
  </si>
  <si>
    <t xml:space="preserve">Ciencias Económicas </t>
  </si>
  <si>
    <t>Educación y Humanidades</t>
  </si>
  <si>
    <t>Medicina y Ciencias de la Salud</t>
  </si>
  <si>
    <t>Relaciones Intenacionales, Estrategia y Seguridad</t>
  </si>
  <si>
    <t>Docente UMNG TC</t>
  </si>
  <si>
    <t>Docente UMNG MT</t>
  </si>
  <si>
    <t>Docente Ocasional</t>
  </si>
  <si>
    <t>Docente Hora Catedra</t>
  </si>
  <si>
    <t>Asistente OPS</t>
  </si>
  <si>
    <t>Externo a la UMNG</t>
  </si>
  <si>
    <t>Operario</t>
  </si>
  <si>
    <t>SEDES</t>
  </si>
  <si>
    <t>UMNG Calle 100</t>
  </si>
  <si>
    <t>UMNG Cajicá</t>
  </si>
  <si>
    <t>UMNG Medicina</t>
  </si>
  <si>
    <t>Externo UMNG</t>
  </si>
  <si>
    <t>Descripción de la(s) actividad(es) asociada(s) a cada objetivo específico</t>
  </si>
  <si>
    <t>No debe tener mas de 999 caracteres o de largo</t>
  </si>
  <si>
    <t>ESTRUCTURA DEL PROYECTO</t>
  </si>
  <si>
    <t>a.</t>
  </si>
  <si>
    <t>b.</t>
  </si>
  <si>
    <t>c.</t>
  </si>
  <si>
    <t>Estado del arte de la investigación, innovacion o emprendimiento</t>
  </si>
  <si>
    <t>Metodología propuesta para alcanzar cada uno de los objetivos específicos propuestos</t>
  </si>
  <si>
    <t xml:space="preserve">Tipo </t>
  </si>
  <si>
    <t xml:space="preserve">No. </t>
  </si>
  <si>
    <t>Impactos del proyecto</t>
  </si>
  <si>
    <t>Salud Humana</t>
  </si>
  <si>
    <t>Seres Vivos</t>
  </si>
  <si>
    <t xml:space="preserve">Económico </t>
  </si>
  <si>
    <t>Indicadores</t>
  </si>
  <si>
    <t>Sometido</t>
  </si>
  <si>
    <t>Copia Archivo de Seguridad</t>
  </si>
  <si>
    <t>Certificado</t>
  </si>
  <si>
    <t>Modelo funcionalidad</t>
  </si>
  <si>
    <t>Registro ante dirección nacional de derechos de autor</t>
  </si>
  <si>
    <t>Registro creación empresa</t>
  </si>
  <si>
    <t>Acta del comité de de investigacion donde se designa al director y anteproyecto de tesis doctoral o Certificado de la unidad Academica.</t>
  </si>
  <si>
    <t>Acta del comité de de investigacion donde se designa al tutor y anteproyecto o Certificado de la unidad Academica.</t>
  </si>
  <si>
    <t>Copia del acta sustentación de la del proyecto de grado</t>
  </si>
  <si>
    <t>Informe final</t>
  </si>
  <si>
    <t>Certificación de la Unidad Académica.</t>
  </si>
  <si>
    <t>Acta del comité curricular aprobado los contenidos y se  verifique la articulación con la línea de investigación, copia plan de trabajo o Certificado de la unidad Academica.</t>
  </si>
  <si>
    <t>Resumen publicado en  memoria del evento y/o certificado de ponente</t>
  </si>
  <si>
    <t>Resumen publicado en libro de memoria del evento</t>
  </si>
  <si>
    <t>Certificado de la participación de la organización del evento</t>
  </si>
  <si>
    <t>Acuerdo o Contrato</t>
  </si>
  <si>
    <t>Registro resultados Convocatoria</t>
  </si>
  <si>
    <t>Convenio marco o carta institucional de compromiso internacional.</t>
  </si>
  <si>
    <t>Carta de acuerdo</t>
  </si>
  <si>
    <t>Total</t>
  </si>
  <si>
    <t>Contrapartida Externa</t>
  </si>
  <si>
    <t>$ Contrapartida Externa</t>
  </si>
  <si>
    <t>$ Contrapartida Facultad</t>
  </si>
  <si>
    <t>Número Horas / Semanal</t>
  </si>
  <si>
    <t>Estado del Arte</t>
  </si>
  <si>
    <t>Metodología</t>
  </si>
  <si>
    <t>Imágenes que contiene el proyecto</t>
  </si>
  <si>
    <t>Sigla</t>
  </si>
  <si>
    <t>N</t>
  </si>
  <si>
    <t>Sector Defensa</t>
  </si>
  <si>
    <t>Puntos</t>
  </si>
  <si>
    <t>Normas para el diligenciamiento de formulación de proyecto</t>
  </si>
  <si>
    <t xml:space="preserve">(No Imprimir esta hoja) </t>
  </si>
  <si>
    <t>Con cargo a recursos de VICEIN UMNG (en modalidad de recuperación contingente) se podrán financiar solamente los siguientes rubros: Personal, Equipos, Software, Materiales, Salidas de Campo, Servicios Técnicos, Material Biblografico y Papeleria</t>
  </si>
  <si>
    <t xml:space="preserve">Deberá separarse la compra de equipo nuevo o arrendado, del uso de equipo propio. Este último se refiere al que ya existe en la institución y que por utilizarse en la investigación se acepta también como contrapartida institucional por un valor máximo del 10% de su precio comercial al estar nuevo. Las cotizaciones de los equipos deberán estar disponibles para consulta de VICEIN UMNG en el caso en que esta entidad considere necesario verificar los costos de los equipos solicitados. </t>
  </si>
  <si>
    <r>
      <t>(recuperación contingente) . De existir alguna diferencia ésta deberá  asumirla la contrapartida. Es importante especificar si el docente o investigador que se propone ya se encuentra vinculado con la UMNG. En caso de estar vinculado debe especificarse en que modalidad (Planta MT, TC, DE, o en HC). Al especificar la función del investigador dentro del proyecto se deben utilizar únicamente los siguientes términos: I</t>
    </r>
    <r>
      <rPr>
        <u/>
        <sz val="11"/>
        <color theme="1"/>
        <rFont val="Calibri"/>
        <family val="2"/>
        <scheme val="minor"/>
      </rPr>
      <t>nvestigador Principal, Coinvestigador, Auxiliar, Estudiante de maestría o doctorado</t>
    </r>
    <r>
      <rPr>
        <sz val="11"/>
        <color theme="1"/>
        <rFont val="Calibri"/>
        <family val="2"/>
        <scheme val="minor"/>
      </rPr>
      <t xml:space="preserve">. No se financiarán honorarios o bonificaciones especiales a personal de nómina de las Unidades Académicas de la UMNG. </t>
    </r>
  </si>
  <si>
    <t>A1</t>
  </si>
  <si>
    <t>PAZ</t>
  </si>
  <si>
    <t xml:space="preserve">Nombre del investigador principal:                           </t>
  </si>
  <si>
    <t xml:space="preserve">Investigador Principal </t>
  </si>
  <si>
    <t>Sede de Ejecución del Proyecto:</t>
  </si>
  <si>
    <t>Facultad $</t>
  </si>
  <si>
    <t>Beneficiario</t>
  </si>
  <si>
    <t>Identificación</t>
  </si>
  <si>
    <t>Salario Minimimo legal</t>
  </si>
  <si>
    <t>Integrantes externos o temporales contratados por OPS (Orden de Prestacion de Servcios) y catredra</t>
  </si>
  <si>
    <t>Valores entidades externas</t>
  </si>
  <si>
    <t>INV - IMP</t>
  </si>
  <si>
    <t>Nombre Institucion Externa :</t>
  </si>
  <si>
    <t>Caracteres</t>
  </si>
  <si>
    <t>Maximo Horas</t>
  </si>
  <si>
    <t>Relación de horas permitidas Investigación</t>
  </si>
  <si>
    <t>Total Presupuesto Actual</t>
  </si>
  <si>
    <t>Maximo Numero  Digitado</t>
  </si>
  <si>
    <t>Valor Actual</t>
  </si>
  <si>
    <t xml:space="preserve">Se aplica a gastos de medios de transporte para el traslado a zonas de muestreo y ejecución de las labores de campo propias de la investigación. Se refiere principalmente a costos de combustible, aceite o alquiler de medios de transporte cuando se requiere. Deberán desglosarse y justificarse Aquí se incluyen los costos de desplazamiento y apoyos de estadía </t>
  </si>
  <si>
    <t xml:space="preserve">Presupuesto </t>
  </si>
  <si>
    <t>Los rubros : Publicaciones, Viajes , Construcciones, Mantenimiento y adminsitración no son financiables por recursos frescos de la Vicerrectoría de investigaciones.</t>
  </si>
  <si>
    <t xml:space="preserve">Horas </t>
  </si>
  <si>
    <t>Meses</t>
  </si>
  <si>
    <t>Datos ingresados en Integrantes</t>
  </si>
  <si>
    <t>Valor Puntos(CIARP - TH)</t>
  </si>
  <si>
    <t>Hoja destinada para elementos que estructuralmente no ingresan en los apartes de la propuesta de investigación.</t>
  </si>
  <si>
    <t>Ir  a produdtos</t>
  </si>
  <si>
    <t>No debe tener mas de 999 caracteres por celda o de largo</t>
  </si>
  <si>
    <t>Fecha de Emisión: 2014/07/31</t>
  </si>
  <si>
    <t>Revision N°:
1</t>
  </si>
  <si>
    <t>IN-IV-F-14</t>
  </si>
  <si>
    <t>Información General del Proyecto</t>
  </si>
  <si>
    <t>Impactos Esperados</t>
  </si>
  <si>
    <t>Bibliografía</t>
  </si>
  <si>
    <t>Descripción del Proyecto</t>
  </si>
  <si>
    <t xml:space="preserve">Ponencia en evento Institucional </t>
  </si>
  <si>
    <t>Sueldo Neto</t>
  </si>
  <si>
    <t>* Ingresar los integrantes del proyectos en orden descendente, comenzando por: personal de planta, ocasionales, hora cátedra y OPS.</t>
  </si>
  <si>
    <t>Cuadro de consolidación</t>
  </si>
  <si>
    <t>Grest</t>
  </si>
  <si>
    <t>GP_85</t>
  </si>
  <si>
    <t>Ingeniería del tereno, geodesia y geofísica</t>
  </si>
  <si>
    <t>Sensórica y Sistemas inteligentes</t>
  </si>
  <si>
    <t>Ecosostenibilidad en procesos de producción</t>
  </si>
  <si>
    <t>Museografía</t>
  </si>
  <si>
    <t>Estética del Videojuego</t>
  </si>
  <si>
    <t>Modelación Ambiental</t>
  </si>
  <si>
    <t>Sin Grupo</t>
  </si>
  <si>
    <t>$ Financiación solicitada a VICEIN</t>
  </si>
  <si>
    <t>Cantidad</t>
  </si>
  <si>
    <t>Presup. VICEIN : $</t>
  </si>
  <si>
    <t>Apartes</t>
  </si>
  <si>
    <t>Bibliografia citada en la  estructura del proyecto</t>
  </si>
  <si>
    <t xml:space="preserve">Descripción y Justificación del Proyecto </t>
  </si>
  <si>
    <t>VICEINUMNG2014</t>
  </si>
  <si>
    <t>Clave</t>
  </si>
  <si>
    <t>6.</t>
  </si>
  <si>
    <t>7.</t>
  </si>
  <si>
    <t>8.</t>
  </si>
  <si>
    <t>9.</t>
  </si>
  <si>
    <t>10.</t>
  </si>
  <si>
    <t>11.</t>
  </si>
  <si>
    <t>12.</t>
  </si>
  <si>
    <t>13.</t>
  </si>
  <si>
    <t>14.</t>
  </si>
  <si>
    <t>15.</t>
  </si>
  <si>
    <t>16.</t>
  </si>
  <si>
    <t>18.</t>
  </si>
  <si>
    <t>17.</t>
  </si>
  <si>
    <t xml:space="preserve">Grupo de Investigación </t>
  </si>
  <si>
    <t>Nombre del grupo de Investigación:</t>
  </si>
  <si>
    <t>CONFORMACIÓN Y TRAYECTORIA DEL GRUPO DE INVESTIGACIÓN-</t>
  </si>
  <si>
    <t>Nombre del lider del grupo:</t>
  </si>
  <si>
    <t>b</t>
  </si>
  <si>
    <t xml:space="preserve">Visión </t>
  </si>
  <si>
    <t>d. Misión</t>
  </si>
  <si>
    <t>e. Objetivo General</t>
  </si>
  <si>
    <t>f.</t>
  </si>
  <si>
    <t xml:space="preserve">g. </t>
  </si>
  <si>
    <t>Proyectos:</t>
  </si>
  <si>
    <t xml:space="preserve">h. </t>
  </si>
  <si>
    <t>Productividad relacionada Grup:</t>
  </si>
  <si>
    <t>Link Grup Lac:</t>
  </si>
  <si>
    <t xml:space="preserve">Se puede utilizar la convinación de teclas (Atl + Enter) para adicionar una nueva linea en las celdas o adicionar Filas </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</si>
</sst>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_(* \(#,##0.00\);_(* &quot;-&quot;??_);_(@_)"/>
    <numFmt numFmtId="164" formatCode="&quot;Total &quot;0.0"/>
    <numFmt numFmtId="165" formatCode="_(* #,##0_);_(* \(#,##0\);_(* &quot;-&quot;??_);_(@_)"/>
    <numFmt numFmtId="166" formatCode="&quot;Max Meses: &quot;###"/>
    <numFmt numFmtId="167" formatCode="0.000000000000000000000000"/>
    <numFmt numFmtId="168" formatCode="&quot;Puntos :&quot;\ 0.00"/>
  </numFmts>
  <fonts count="54" x14ac:knownFonts="1">
    <font>
      <sz val="11"/>
      <color theme="1"/>
      <name val="Calibri"/>
      <family val="2"/>
      <scheme val="minor"/>
    </font>
    <font>
      <b/>
      <sz val="11"/>
      <color theme="1"/>
      <name val="Calibri"/>
      <family val="2"/>
      <scheme val="minor"/>
    </font>
    <font>
      <sz val="10"/>
      <color indexed="8"/>
      <name val="Arial"/>
      <family val="2"/>
    </font>
    <font>
      <sz val="11"/>
      <color indexed="8"/>
      <name val="Calibri"/>
      <family val="2"/>
    </font>
    <font>
      <b/>
      <sz val="9"/>
      <color indexed="81"/>
      <name val="Tahoma"/>
      <family val="2"/>
    </font>
    <font>
      <sz val="9"/>
      <color indexed="81"/>
      <name val="Tahoma"/>
      <family val="2"/>
    </font>
    <font>
      <b/>
      <sz val="14"/>
      <color theme="1"/>
      <name val="Arial"/>
      <family val="2"/>
    </font>
    <font>
      <b/>
      <sz val="11"/>
      <color rgb="FF000000"/>
      <name val="Arial"/>
      <family val="2"/>
    </font>
    <font>
      <sz val="12"/>
      <color theme="1"/>
      <name val="Calibri"/>
      <family val="2"/>
      <scheme val="minor"/>
    </font>
    <font>
      <sz val="11"/>
      <color rgb="FF000000"/>
      <name val="Arial"/>
      <family val="2"/>
    </font>
    <font>
      <sz val="11"/>
      <color theme="0" tint="-0.14999847407452621"/>
      <name val="Calibri"/>
      <family val="2"/>
      <scheme val="minor"/>
    </font>
    <font>
      <sz val="9"/>
      <color theme="1"/>
      <name val="Calibri"/>
      <family val="2"/>
      <scheme val="minor"/>
    </font>
    <font>
      <sz val="14"/>
      <color theme="1"/>
      <name val="Calibri"/>
      <family val="2"/>
      <scheme val="minor"/>
    </font>
    <font>
      <sz val="11"/>
      <color theme="0" tint="-0.34998626667073579"/>
      <name val="Calibri"/>
      <family val="2"/>
      <scheme val="minor"/>
    </font>
    <font>
      <b/>
      <sz val="12"/>
      <color theme="8" tint="0.59999389629810485"/>
      <name val="Calibri"/>
      <family val="2"/>
      <scheme val="minor"/>
    </font>
    <font>
      <sz val="11"/>
      <color theme="0" tint="-0.499984740745262"/>
      <name val="Calibri"/>
      <family val="2"/>
      <scheme val="minor"/>
    </font>
    <font>
      <sz val="16"/>
      <color theme="8" tint="0.59999389629810485"/>
      <name val="Calibri"/>
      <family val="2"/>
      <scheme val="minor"/>
    </font>
    <font>
      <b/>
      <sz val="12"/>
      <color indexed="81"/>
      <name val="Tahoma"/>
      <family val="2"/>
    </font>
    <font>
      <sz val="12"/>
      <color indexed="81"/>
      <name val="Tahoma"/>
      <family val="2"/>
    </font>
    <font>
      <sz val="10"/>
      <color theme="2" tint="-0.249977111117893"/>
      <name val="Calibri"/>
      <family val="2"/>
      <scheme val="minor"/>
    </font>
    <font>
      <b/>
      <sz val="12"/>
      <color theme="1"/>
      <name val="Calibri"/>
      <family val="2"/>
      <scheme val="minor"/>
    </font>
    <font>
      <sz val="12"/>
      <color rgb="FFC0ECFC"/>
      <name val="Calibri"/>
      <family val="2"/>
      <scheme val="minor"/>
    </font>
    <font>
      <b/>
      <sz val="14"/>
      <color indexed="81"/>
      <name val="Tahoma"/>
      <family val="2"/>
    </font>
    <font>
      <sz val="14"/>
      <color indexed="81"/>
      <name val="Tahoma"/>
      <family val="2"/>
    </font>
    <font>
      <b/>
      <sz val="12"/>
      <color rgb="FFFFFF00"/>
      <name val="Calibri"/>
      <family val="2"/>
      <scheme val="minor"/>
    </font>
    <font>
      <b/>
      <sz val="11"/>
      <color indexed="81"/>
      <name val="Tahoma"/>
      <family val="2"/>
    </font>
    <font>
      <sz val="11"/>
      <color indexed="81"/>
      <name val="Tahoma"/>
      <family val="2"/>
    </font>
    <font>
      <sz val="11"/>
      <color theme="1"/>
      <name val="Calibri"/>
      <family val="2"/>
      <scheme val="minor"/>
    </font>
    <font>
      <sz val="18"/>
      <color theme="1"/>
      <name val="Calibri"/>
      <family val="2"/>
      <scheme val="minor"/>
    </font>
    <font>
      <sz val="11"/>
      <color rgb="FFFFFF00"/>
      <name val="Calibri"/>
      <family val="2"/>
      <scheme val="minor"/>
    </font>
    <font>
      <sz val="12"/>
      <color indexed="10"/>
      <name val="Tahoma"/>
      <family val="2"/>
    </font>
    <font>
      <sz val="10"/>
      <color theme="1"/>
      <name val="Calibri"/>
      <family val="2"/>
      <scheme val="minor"/>
    </font>
    <font>
      <sz val="11"/>
      <color theme="1"/>
      <name val="Arial Narrow"/>
      <family val="2"/>
    </font>
    <font>
      <sz val="12"/>
      <color theme="1"/>
      <name val="Arial Narrow"/>
      <family val="2"/>
    </font>
    <font>
      <u/>
      <sz val="11"/>
      <color theme="1"/>
      <name val="Calibri"/>
      <family val="2"/>
      <scheme val="minor"/>
    </font>
    <font>
      <b/>
      <sz val="16"/>
      <color indexed="81"/>
      <name val="Tahoma"/>
      <family val="2"/>
    </font>
    <font>
      <sz val="16"/>
      <color indexed="81"/>
      <name val="Tahoma"/>
      <family val="2"/>
    </font>
    <font>
      <sz val="16"/>
      <color theme="1"/>
      <name val="Calibri"/>
      <family val="2"/>
      <scheme val="minor"/>
    </font>
    <font>
      <sz val="11"/>
      <color rgb="FFFF0000"/>
      <name val="Calibri"/>
      <family val="2"/>
      <scheme val="minor"/>
    </font>
    <font>
      <sz val="11"/>
      <color theme="0"/>
      <name val="Calibri"/>
      <family val="2"/>
      <scheme val="minor"/>
    </font>
    <font>
      <sz val="11"/>
      <color theme="0" tint="-0.249977111117893"/>
      <name val="Calibri"/>
      <family val="2"/>
      <scheme val="minor"/>
    </font>
    <font>
      <u/>
      <sz val="11"/>
      <color theme="10"/>
      <name val="Calibri"/>
      <family val="2"/>
      <scheme val="minor"/>
    </font>
    <font>
      <sz val="11"/>
      <color theme="2" tint="-0.89999084444715716"/>
      <name val="Calibri"/>
      <family val="2"/>
      <scheme val="minor"/>
    </font>
    <font>
      <b/>
      <u/>
      <sz val="11"/>
      <color indexed="81"/>
      <name val="Tahoma"/>
      <family val="2"/>
    </font>
    <font>
      <u/>
      <sz val="12"/>
      <color indexed="81"/>
      <name val="Tahoma"/>
      <family val="2"/>
    </font>
    <font>
      <sz val="8"/>
      <color theme="1"/>
      <name val="Calibri"/>
      <family val="2"/>
      <scheme val="minor"/>
    </font>
    <font>
      <b/>
      <sz val="11"/>
      <color rgb="FF00FFFF"/>
      <name val="Calibri"/>
      <family val="2"/>
      <scheme val="minor"/>
    </font>
    <font>
      <sz val="12"/>
      <color rgb="FF00FFFF"/>
      <name val="Calibri"/>
      <family val="2"/>
      <scheme val="minor"/>
    </font>
    <font>
      <b/>
      <i/>
      <sz val="11"/>
      <color rgb="FF00FFFF"/>
      <name val="Calibri"/>
      <family val="2"/>
      <scheme val="minor"/>
    </font>
    <font>
      <b/>
      <u/>
      <sz val="12"/>
      <color indexed="81"/>
      <name val="Tahoma"/>
      <family val="2"/>
    </font>
    <font>
      <b/>
      <sz val="12"/>
      <color theme="1"/>
      <name val="Arial"/>
      <family val="2"/>
    </font>
    <font>
      <b/>
      <sz val="16"/>
      <color rgb="FFFFFF00"/>
      <name val="Calibri"/>
      <family val="2"/>
      <scheme val="minor"/>
    </font>
    <font>
      <sz val="12"/>
      <color theme="0"/>
      <name val="Calibri"/>
      <family val="2"/>
      <scheme val="minor"/>
    </font>
    <font>
      <b/>
      <sz val="11"/>
      <color theme="0" tint="-0.34998626667073579"/>
      <name val="Calibri"/>
      <family val="2"/>
      <scheme val="minor"/>
    </font>
  </fonts>
  <fills count="18">
    <fill>
      <patternFill patternType="none"/>
    </fill>
    <fill>
      <patternFill patternType="gray125"/>
    </fill>
    <fill>
      <patternFill patternType="solid">
        <fgColor theme="7" tint="0.59999389629810485"/>
        <bgColor indexed="64"/>
      </patternFill>
    </fill>
    <fill>
      <patternFill patternType="solid">
        <fgColor theme="9" tint="0.59999389629810485"/>
        <bgColor indexed="64"/>
      </patternFill>
    </fill>
    <fill>
      <patternFill patternType="solid">
        <fgColor indexed="22"/>
        <bgColor indexed="0"/>
      </patternFill>
    </fill>
    <fill>
      <patternFill patternType="solid">
        <fgColor rgb="FFFFFF00"/>
        <bgColor indexed="64"/>
      </patternFill>
    </fill>
    <fill>
      <patternFill patternType="solid">
        <fgColor rgb="FF00B0F0"/>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2" tint="-0.249977111117893"/>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39997558519241921"/>
        <bgColor indexed="64"/>
      </patternFill>
    </fill>
    <fill>
      <patternFill patternType="solid">
        <fgColor theme="6" tint="0.79998168889431442"/>
        <bgColor indexed="64"/>
      </patternFill>
    </fill>
    <fill>
      <patternFill patternType="solid">
        <fgColor theme="0" tint="-4.9989318521683403E-2"/>
        <bgColor indexed="64"/>
      </patternFill>
    </fill>
    <fill>
      <patternFill patternType="solid">
        <fgColor theme="5" tint="0.59999389629810485"/>
        <bgColor indexed="64"/>
      </patternFill>
    </fill>
    <fill>
      <patternFill patternType="solid">
        <fgColor theme="2" tint="-9.9978637043366805E-2"/>
        <bgColor indexed="64"/>
      </patternFill>
    </fill>
    <fill>
      <patternFill patternType="solid">
        <fgColor theme="9" tint="0.79998168889431442"/>
        <bgColor indexed="64"/>
      </patternFill>
    </fill>
  </fills>
  <borders count="217">
    <border>
      <left/>
      <right/>
      <top/>
      <bottom/>
      <diagonal/>
    </border>
    <border>
      <left/>
      <right/>
      <top/>
      <bottom style="double">
        <color auto="1"/>
      </bottom>
      <diagonal/>
    </border>
    <border>
      <left style="thin">
        <color indexed="8"/>
      </left>
      <right style="thin">
        <color indexed="8"/>
      </right>
      <top style="thin">
        <color indexed="8"/>
      </top>
      <bottom style="thin">
        <color indexed="8"/>
      </bottom>
      <diagonal/>
    </border>
    <border>
      <left/>
      <right style="hair">
        <color auto="1"/>
      </right>
      <top style="double">
        <color auto="1"/>
      </top>
      <bottom style="hair">
        <color auto="1"/>
      </bottom>
      <diagonal/>
    </border>
    <border>
      <left style="hair">
        <color auto="1"/>
      </left>
      <right style="hair">
        <color auto="1"/>
      </right>
      <top style="double">
        <color auto="1"/>
      </top>
      <bottom style="hair">
        <color auto="1"/>
      </bottom>
      <diagonal/>
    </border>
    <border>
      <left style="thin">
        <color indexed="22"/>
      </left>
      <right style="thin">
        <color indexed="22"/>
      </right>
      <top style="thin">
        <color indexed="22"/>
      </top>
      <bottom style="thin">
        <color indexed="22"/>
      </bottom>
      <diagonal/>
    </border>
    <border>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medium">
        <color indexed="64"/>
      </left>
      <right style="medium">
        <color indexed="64"/>
      </right>
      <top style="medium">
        <color indexed="64"/>
      </top>
      <bottom style="medium">
        <color indexed="6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top/>
      <bottom style="thin">
        <color auto="1"/>
      </bottom>
      <diagonal/>
    </border>
    <border>
      <left/>
      <right style="thin">
        <color auto="1"/>
      </right>
      <top/>
      <bottom/>
      <diagonal/>
    </border>
    <border>
      <left style="thin">
        <color auto="1"/>
      </left>
      <right style="thin">
        <color auto="1"/>
      </right>
      <top style="thin">
        <color auto="1"/>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rgb="FF002060"/>
      </bottom>
      <diagonal/>
    </border>
    <border>
      <left style="thin">
        <color rgb="FF002060"/>
      </left>
      <right style="hair">
        <color rgb="FF002060"/>
      </right>
      <top style="thin">
        <color rgb="FF002060"/>
      </top>
      <bottom style="thin">
        <color rgb="FF002060"/>
      </bottom>
      <diagonal/>
    </border>
    <border>
      <left style="hair">
        <color rgb="FF002060"/>
      </left>
      <right style="hair">
        <color rgb="FF002060"/>
      </right>
      <top style="thin">
        <color rgb="FF002060"/>
      </top>
      <bottom style="thin">
        <color rgb="FF002060"/>
      </bottom>
      <diagonal/>
    </border>
    <border>
      <left style="hair">
        <color rgb="FF002060"/>
      </left>
      <right/>
      <top style="thin">
        <color rgb="FF002060"/>
      </top>
      <bottom style="thin">
        <color rgb="FF002060"/>
      </bottom>
      <diagonal/>
    </border>
    <border>
      <left/>
      <right style="hair">
        <color rgb="FF002060"/>
      </right>
      <top style="thin">
        <color rgb="FF002060"/>
      </top>
      <bottom style="thin">
        <color rgb="FF002060"/>
      </bottom>
      <diagonal/>
    </border>
    <border>
      <left style="hair">
        <color rgb="FF002060"/>
      </left>
      <right style="thin">
        <color rgb="FF002060"/>
      </right>
      <top style="thin">
        <color rgb="FF002060"/>
      </top>
      <bottom style="thin">
        <color rgb="FF002060"/>
      </bottom>
      <diagonal/>
    </border>
    <border>
      <left style="thin">
        <color auto="1"/>
      </left>
      <right style="hair">
        <color auto="1"/>
      </right>
      <top/>
      <bottom style="hair">
        <color auto="1"/>
      </bottom>
      <diagonal/>
    </border>
    <border>
      <left style="hair">
        <color auto="1"/>
      </left>
      <right style="hair">
        <color auto="1"/>
      </right>
      <top/>
      <bottom style="hair">
        <color auto="1"/>
      </bottom>
      <diagonal/>
    </border>
    <border>
      <left style="hair">
        <color auto="1"/>
      </left>
      <right/>
      <top style="thin">
        <color rgb="FF002060"/>
      </top>
      <bottom style="hair">
        <color auto="1"/>
      </bottom>
      <diagonal/>
    </border>
    <border>
      <left/>
      <right style="hair">
        <color auto="1"/>
      </right>
      <top style="thin">
        <color rgb="FF002060"/>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top style="hair">
        <color auto="1"/>
      </top>
      <bottom style="thin">
        <color auto="1"/>
      </bottom>
      <diagonal/>
    </border>
    <border>
      <left/>
      <right style="hair">
        <color auto="1"/>
      </right>
      <top style="hair">
        <color auto="1"/>
      </top>
      <bottom style="thin">
        <color auto="1"/>
      </bottom>
      <diagonal/>
    </border>
    <border>
      <left/>
      <right style="thin">
        <color auto="1"/>
      </right>
      <top style="hair">
        <color auto="1"/>
      </top>
      <bottom style="thin">
        <color auto="1"/>
      </bottom>
      <diagonal/>
    </border>
    <border>
      <left style="thin">
        <color auto="1"/>
      </left>
      <right style="hair">
        <color auto="1"/>
      </right>
      <top style="thin">
        <color auto="1"/>
      </top>
      <bottom style="hair">
        <color auto="1"/>
      </bottom>
      <diagonal/>
    </border>
    <border>
      <left style="hair">
        <color auto="1"/>
      </left>
      <right/>
      <top style="thin">
        <color auto="1"/>
      </top>
      <bottom style="hair">
        <color auto="1"/>
      </bottom>
      <diagonal/>
    </border>
    <border>
      <left/>
      <right style="hair">
        <color auto="1"/>
      </right>
      <top style="thin">
        <color auto="1"/>
      </top>
      <bottom style="hair">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auto="1"/>
      </left>
      <right style="hair">
        <color auto="1"/>
      </right>
      <top style="medium">
        <color auto="1"/>
      </top>
      <bottom style="double">
        <color auto="1"/>
      </bottom>
      <diagonal/>
    </border>
    <border>
      <left style="hair">
        <color auto="1"/>
      </left>
      <right style="hair">
        <color auto="1"/>
      </right>
      <top style="medium">
        <color auto="1"/>
      </top>
      <bottom style="double">
        <color auto="1"/>
      </bottom>
      <diagonal/>
    </border>
    <border>
      <left style="hair">
        <color auto="1"/>
      </left>
      <right style="medium">
        <color auto="1"/>
      </right>
      <top style="medium">
        <color auto="1"/>
      </top>
      <bottom style="double">
        <color auto="1"/>
      </bottom>
      <diagonal/>
    </border>
    <border>
      <left style="medium">
        <color auto="1"/>
      </left>
      <right style="hair">
        <color auto="1"/>
      </right>
      <top/>
      <bottom style="hair">
        <color auto="1"/>
      </bottom>
      <diagonal/>
    </border>
    <border>
      <left style="hair">
        <color auto="1"/>
      </left>
      <right/>
      <top style="double">
        <color auto="1"/>
      </top>
      <bottom style="hair">
        <color auto="1"/>
      </bottom>
      <diagonal/>
    </border>
    <border>
      <left/>
      <right style="medium">
        <color auto="1"/>
      </right>
      <top style="double">
        <color auto="1"/>
      </top>
      <bottom style="hair">
        <color auto="1"/>
      </bottom>
      <diagonal/>
    </border>
    <border>
      <left style="medium">
        <color auto="1"/>
      </left>
      <right style="hair">
        <color auto="1"/>
      </right>
      <top style="hair">
        <color auto="1"/>
      </top>
      <bottom style="hair">
        <color auto="1"/>
      </bottom>
      <diagonal/>
    </border>
    <border>
      <left style="hair">
        <color auto="1"/>
      </left>
      <right/>
      <top style="hair">
        <color auto="1"/>
      </top>
      <bottom style="hair">
        <color auto="1"/>
      </bottom>
      <diagonal/>
    </border>
    <border>
      <left/>
      <right style="medium">
        <color auto="1"/>
      </right>
      <top style="hair">
        <color auto="1"/>
      </top>
      <bottom style="hair">
        <color auto="1"/>
      </bottom>
      <diagonal/>
    </border>
    <border>
      <left style="medium">
        <color auto="1"/>
      </left>
      <right style="hair">
        <color auto="1"/>
      </right>
      <top style="hair">
        <color auto="1"/>
      </top>
      <bottom style="medium">
        <color auto="1"/>
      </bottom>
      <diagonal/>
    </border>
    <border>
      <left style="hair">
        <color auto="1"/>
      </left>
      <right/>
      <top style="hair">
        <color auto="1"/>
      </top>
      <bottom style="medium">
        <color auto="1"/>
      </bottom>
      <diagonal/>
    </border>
    <border>
      <left/>
      <right style="hair">
        <color auto="1"/>
      </right>
      <top style="hair">
        <color auto="1"/>
      </top>
      <bottom style="medium">
        <color auto="1"/>
      </bottom>
      <diagonal/>
    </border>
    <border>
      <left style="hair">
        <color auto="1"/>
      </left>
      <right style="hair">
        <color auto="1"/>
      </right>
      <top style="hair">
        <color auto="1"/>
      </top>
      <bottom style="medium">
        <color auto="1"/>
      </bottom>
      <diagonal/>
    </border>
    <border>
      <left/>
      <right style="medium">
        <color auto="1"/>
      </right>
      <top style="hair">
        <color auto="1"/>
      </top>
      <bottom style="medium">
        <color auto="1"/>
      </bottom>
      <diagonal/>
    </border>
    <border>
      <left style="hair">
        <color indexed="64"/>
      </left>
      <right/>
      <top style="medium">
        <color indexed="64"/>
      </top>
      <bottom style="double">
        <color indexed="64"/>
      </bottom>
      <diagonal/>
    </border>
    <border>
      <left/>
      <right/>
      <top style="medium">
        <color auto="1"/>
      </top>
      <bottom style="double">
        <color auto="1"/>
      </bottom>
      <diagonal/>
    </border>
    <border>
      <left/>
      <right style="medium">
        <color auto="1"/>
      </right>
      <top style="medium">
        <color auto="1"/>
      </top>
      <bottom style="double">
        <color auto="1"/>
      </bottom>
      <diagonal/>
    </border>
    <border>
      <left/>
      <right/>
      <top style="hair">
        <color auto="1"/>
      </top>
      <bottom style="hair">
        <color indexed="64"/>
      </bottom>
      <diagonal/>
    </border>
    <border>
      <left style="hair">
        <color auto="1"/>
      </left>
      <right/>
      <top style="hair">
        <color auto="1"/>
      </top>
      <bottom/>
      <diagonal/>
    </border>
    <border>
      <left/>
      <right/>
      <top style="hair">
        <color auto="1"/>
      </top>
      <bottom style="medium">
        <color indexed="64"/>
      </bottom>
      <diagonal/>
    </border>
    <border>
      <left style="double">
        <color auto="1"/>
      </left>
      <right style="hair">
        <color auto="1"/>
      </right>
      <top style="medium">
        <color auto="1"/>
      </top>
      <bottom style="double">
        <color auto="1"/>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
      <left style="double">
        <color auto="1"/>
      </left>
      <right style="hair">
        <color auto="1"/>
      </right>
      <top/>
      <bottom style="hair">
        <color auto="1"/>
      </bottom>
      <diagonal/>
    </border>
    <border>
      <left style="hair">
        <color indexed="64"/>
      </left>
      <right style="medium">
        <color indexed="64"/>
      </right>
      <top/>
      <bottom style="hair">
        <color indexed="64"/>
      </bottom>
      <diagonal/>
    </border>
    <border>
      <left style="thin">
        <color indexed="64"/>
      </left>
      <right style="thin">
        <color indexed="64"/>
      </right>
      <top style="hair">
        <color auto="1"/>
      </top>
      <bottom style="hair">
        <color auto="1"/>
      </bottom>
      <diagonal/>
    </border>
    <border>
      <left style="hair">
        <color indexed="64"/>
      </left>
      <right style="medium">
        <color indexed="64"/>
      </right>
      <top style="hair">
        <color indexed="64"/>
      </top>
      <bottom style="hair">
        <color indexed="64"/>
      </bottom>
      <diagonal/>
    </border>
    <border>
      <left style="medium">
        <color auto="1"/>
      </left>
      <right style="hair">
        <color auto="1"/>
      </right>
      <top style="hair">
        <color auto="1"/>
      </top>
      <bottom style="double">
        <color theme="1" tint="0.499984740745262"/>
      </bottom>
      <diagonal/>
    </border>
    <border>
      <left style="hair">
        <color auto="1"/>
      </left>
      <right style="hair">
        <color auto="1"/>
      </right>
      <top style="hair">
        <color auto="1"/>
      </top>
      <bottom style="double">
        <color theme="1" tint="0.499984740745262"/>
      </bottom>
      <diagonal/>
    </border>
    <border>
      <left style="thin">
        <color indexed="64"/>
      </left>
      <right style="thin">
        <color indexed="64"/>
      </right>
      <top style="hair">
        <color auto="1"/>
      </top>
      <bottom style="thin">
        <color indexed="64"/>
      </bottom>
      <diagonal/>
    </border>
    <border>
      <left style="hair">
        <color indexed="64"/>
      </left>
      <right style="medium">
        <color indexed="64"/>
      </right>
      <top style="hair">
        <color auto="1"/>
      </top>
      <bottom style="double">
        <color theme="1" tint="0.499984740745262"/>
      </bottom>
      <diagonal/>
    </border>
    <border>
      <left style="medium">
        <color auto="1"/>
      </left>
      <right style="hair">
        <color auto="1"/>
      </right>
      <top/>
      <bottom style="medium">
        <color auto="1"/>
      </bottom>
      <diagonal/>
    </border>
    <border>
      <left style="hair">
        <color auto="1"/>
      </left>
      <right/>
      <top style="double">
        <color theme="1" tint="0.499984740745262"/>
      </top>
      <bottom style="medium">
        <color auto="1"/>
      </bottom>
      <diagonal/>
    </border>
    <border>
      <left/>
      <right/>
      <top style="double">
        <color theme="1" tint="0.499984740745262"/>
      </top>
      <bottom style="medium">
        <color auto="1"/>
      </bottom>
      <diagonal/>
    </border>
    <border>
      <left style="hair">
        <color auto="1"/>
      </left>
      <right style="hair">
        <color auto="1"/>
      </right>
      <top/>
      <bottom style="medium">
        <color auto="1"/>
      </bottom>
      <diagonal/>
    </border>
    <border>
      <left style="hair">
        <color indexed="64"/>
      </left>
      <right style="medium">
        <color indexed="64"/>
      </right>
      <top/>
      <bottom style="medium">
        <color indexed="64"/>
      </bottom>
      <diagonal/>
    </border>
    <border>
      <left style="medium">
        <color auto="1"/>
      </left>
      <right style="hair">
        <color auto="1"/>
      </right>
      <top/>
      <bottom/>
      <diagonal/>
    </border>
    <border>
      <left style="hair">
        <color auto="1"/>
      </left>
      <right style="hair">
        <color auto="1"/>
      </right>
      <top/>
      <bottom/>
      <diagonal/>
    </border>
    <border>
      <left style="hair">
        <color indexed="64"/>
      </left>
      <right style="medium">
        <color indexed="64"/>
      </right>
      <top/>
      <bottom/>
      <diagonal/>
    </border>
    <border>
      <left style="medium">
        <color auto="1"/>
      </left>
      <right/>
      <top style="double">
        <color auto="1"/>
      </top>
      <bottom style="medium">
        <color indexed="64"/>
      </bottom>
      <diagonal/>
    </border>
    <border>
      <left/>
      <right/>
      <top style="double">
        <color auto="1"/>
      </top>
      <bottom style="medium">
        <color indexed="64"/>
      </bottom>
      <diagonal/>
    </border>
    <border>
      <left/>
      <right style="hair">
        <color auto="1"/>
      </right>
      <top style="double">
        <color auto="1"/>
      </top>
      <bottom style="medium">
        <color indexed="64"/>
      </bottom>
      <diagonal/>
    </border>
    <border>
      <left style="hair">
        <color auto="1"/>
      </left>
      <right style="hair">
        <color auto="1"/>
      </right>
      <top style="double">
        <color auto="1"/>
      </top>
      <bottom style="medium">
        <color indexed="64"/>
      </bottom>
      <diagonal/>
    </border>
    <border>
      <left style="hair">
        <color auto="1"/>
      </left>
      <right style="medium">
        <color indexed="64"/>
      </right>
      <top style="double">
        <color auto="1"/>
      </top>
      <bottom style="medium">
        <color indexed="64"/>
      </bottom>
      <diagonal/>
    </border>
    <border>
      <left style="double">
        <color theme="7" tint="-0.24994659260841701"/>
      </left>
      <right/>
      <top style="double">
        <color theme="7" tint="-0.24994659260841701"/>
      </top>
      <bottom style="double">
        <color theme="7" tint="-0.24994659260841701"/>
      </bottom>
      <diagonal/>
    </border>
    <border>
      <left/>
      <right/>
      <top style="double">
        <color theme="7" tint="-0.24994659260841701"/>
      </top>
      <bottom style="double">
        <color theme="7" tint="-0.24994659260841701"/>
      </bottom>
      <diagonal/>
    </border>
    <border>
      <left/>
      <right style="double">
        <color theme="7" tint="-0.24994659260841701"/>
      </right>
      <top style="double">
        <color theme="7" tint="-0.24994659260841701"/>
      </top>
      <bottom style="double">
        <color theme="7" tint="-0.24994659260841701"/>
      </bottom>
      <diagonal/>
    </border>
    <border>
      <left style="medium">
        <color auto="1"/>
      </left>
      <right/>
      <top style="medium">
        <color auto="1"/>
      </top>
      <bottom style="double">
        <color auto="1"/>
      </bottom>
      <diagonal/>
    </border>
    <border>
      <left style="medium">
        <color theme="2" tint="-0.24994659260841701"/>
      </left>
      <right/>
      <top style="medium">
        <color auto="1"/>
      </top>
      <bottom style="double">
        <color auto="1"/>
      </bottom>
      <diagonal/>
    </border>
    <border>
      <left style="medium">
        <color auto="1"/>
      </left>
      <right/>
      <top/>
      <bottom style="hair">
        <color theme="2" tint="-0.749961851863155"/>
      </bottom>
      <diagonal/>
    </border>
    <border>
      <left style="medium">
        <color theme="2" tint="-0.24994659260841701"/>
      </left>
      <right/>
      <top/>
      <bottom style="hair">
        <color theme="2" tint="-0.749961851863155"/>
      </bottom>
      <diagonal/>
    </border>
    <border>
      <left/>
      <right/>
      <top/>
      <bottom style="hair">
        <color theme="2" tint="-0.749961851863155"/>
      </bottom>
      <diagonal/>
    </border>
    <border>
      <left/>
      <right style="medium">
        <color auto="1"/>
      </right>
      <top/>
      <bottom style="hair">
        <color theme="2" tint="-0.749961851863155"/>
      </bottom>
      <diagonal/>
    </border>
    <border>
      <left style="medium">
        <color auto="1"/>
      </left>
      <right/>
      <top style="hair">
        <color theme="2" tint="-0.749961851863155"/>
      </top>
      <bottom style="hair">
        <color theme="2" tint="-0.749961851863155"/>
      </bottom>
      <diagonal/>
    </border>
    <border>
      <left style="medium">
        <color theme="2" tint="-0.24994659260841701"/>
      </left>
      <right/>
      <top style="hair">
        <color theme="2" tint="-0.749961851863155"/>
      </top>
      <bottom style="hair">
        <color theme="2" tint="-0.749961851863155"/>
      </bottom>
      <diagonal/>
    </border>
    <border>
      <left/>
      <right/>
      <top style="hair">
        <color theme="2" tint="-0.749961851863155"/>
      </top>
      <bottom style="hair">
        <color theme="2" tint="-0.749961851863155"/>
      </bottom>
      <diagonal/>
    </border>
    <border>
      <left/>
      <right style="medium">
        <color auto="1"/>
      </right>
      <top style="hair">
        <color theme="2" tint="-0.749961851863155"/>
      </top>
      <bottom style="hair">
        <color theme="2" tint="-0.749961851863155"/>
      </bottom>
      <diagonal/>
    </border>
    <border>
      <left style="medium">
        <color auto="1"/>
      </left>
      <right/>
      <top style="hair">
        <color theme="2" tint="-0.749961851863155"/>
      </top>
      <bottom style="medium">
        <color auto="1"/>
      </bottom>
      <diagonal/>
    </border>
    <border>
      <left style="medium">
        <color theme="2" tint="-0.24994659260841701"/>
      </left>
      <right/>
      <top style="hair">
        <color theme="2" tint="-0.749961851863155"/>
      </top>
      <bottom style="medium">
        <color auto="1"/>
      </bottom>
      <diagonal/>
    </border>
    <border>
      <left/>
      <right/>
      <top style="hair">
        <color theme="2" tint="-0.749961851863155"/>
      </top>
      <bottom style="medium">
        <color auto="1"/>
      </bottom>
      <diagonal/>
    </border>
    <border>
      <left/>
      <right style="medium">
        <color auto="1"/>
      </right>
      <top style="hair">
        <color theme="2" tint="-0.749961851863155"/>
      </top>
      <bottom style="medium">
        <color auto="1"/>
      </bottom>
      <diagonal/>
    </border>
    <border>
      <left style="slantDashDot">
        <color auto="1"/>
      </left>
      <right style="thin">
        <color auto="1"/>
      </right>
      <top style="slantDashDot">
        <color auto="1"/>
      </top>
      <bottom style="thin">
        <color auto="1"/>
      </bottom>
      <diagonal/>
    </border>
    <border>
      <left style="slantDashDot">
        <color auto="1"/>
      </left>
      <right style="thin">
        <color auto="1"/>
      </right>
      <top style="thin">
        <color auto="1"/>
      </top>
      <bottom style="thin">
        <color auto="1"/>
      </bottom>
      <diagonal/>
    </border>
    <border>
      <left style="slantDashDot">
        <color auto="1"/>
      </left>
      <right style="thin">
        <color auto="1"/>
      </right>
      <top style="thin">
        <color auto="1"/>
      </top>
      <bottom style="slantDashDot">
        <color auto="1"/>
      </bottom>
      <diagonal/>
    </border>
    <border>
      <left style="thin">
        <color indexed="64"/>
      </left>
      <right/>
      <top/>
      <bottom style="double">
        <color theme="1" tint="0.499984740745262"/>
      </bottom>
      <diagonal/>
    </border>
    <border>
      <left/>
      <right/>
      <top style="medium">
        <color auto="1"/>
      </top>
      <bottom style="medium">
        <color auto="1"/>
      </bottom>
      <diagonal/>
    </border>
    <border>
      <left style="hair">
        <color auto="1"/>
      </left>
      <right style="hair">
        <color auto="1"/>
      </right>
      <top style="medium">
        <color auto="1"/>
      </top>
      <bottom style="medium">
        <color auto="1"/>
      </bottom>
      <diagonal/>
    </border>
    <border>
      <left style="hair">
        <color auto="1"/>
      </left>
      <right/>
      <top style="medium">
        <color auto="1"/>
      </top>
      <bottom style="medium">
        <color auto="1"/>
      </bottom>
      <diagonal/>
    </border>
    <border>
      <left/>
      <right style="hair">
        <color auto="1"/>
      </right>
      <top style="hair">
        <color auto="1"/>
      </top>
      <bottom style="double">
        <color theme="1" tint="0.499984740745262"/>
      </bottom>
      <diagonal/>
    </border>
    <border>
      <left style="double">
        <color auto="1"/>
      </left>
      <right style="hair">
        <color auto="1"/>
      </right>
      <top/>
      <bottom/>
      <diagonal/>
    </border>
    <border>
      <left/>
      <right style="thin">
        <color indexed="64"/>
      </right>
      <top/>
      <bottom style="double">
        <color theme="1" tint="0.499984740745262"/>
      </bottom>
      <diagonal/>
    </border>
    <border>
      <left style="medium">
        <color auto="1"/>
      </left>
      <right style="thin">
        <color auto="1"/>
      </right>
      <top style="medium">
        <color auto="1"/>
      </top>
      <bottom style="thin">
        <color auto="1"/>
      </bottom>
      <diagonal/>
    </border>
    <border>
      <left style="thin">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hair">
        <color auto="1"/>
      </left>
      <right/>
      <top/>
      <bottom style="hair">
        <color theme="2" tint="-0.749961851863155"/>
      </bottom>
      <diagonal/>
    </border>
    <border>
      <left style="hair">
        <color auto="1"/>
      </left>
      <right/>
      <top style="double">
        <color indexed="64"/>
      </top>
      <bottom style="hair">
        <color theme="2" tint="-0.749961851863155"/>
      </bottom>
      <diagonal/>
    </border>
    <border>
      <left/>
      <right/>
      <top style="double">
        <color indexed="64"/>
      </top>
      <bottom style="hair">
        <color theme="2" tint="-0.749961851863155"/>
      </bottom>
      <diagonal/>
    </border>
    <border>
      <left/>
      <right style="medium">
        <color auto="1"/>
      </right>
      <top style="double">
        <color indexed="64"/>
      </top>
      <bottom style="hair">
        <color theme="2" tint="-0.749961851863155"/>
      </bottom>
      <diagonal/>
    </border>
    <border>
      <left/>
      <right/>
      <top style="hair">
        <color theme="2" tint="-0.749961851863155"/>
      </top>
      <bottom/>
      <diagonal/>
    </border>
    <border>
      <left/>
      <right style="medium">
        <color auto="1"/>
      </right>
      <top style="hair">
        <color theme="2" tint="-0.749961851863155"/>
      </top>
      <bottom/>
      <diagonal/>
    </border>
    <border>
      <left style="hair">
        <color auto="1"/>
      </left>
      <right/>
      <top style="hair">
        <color auto="1"/>
      </top>
      <bottom style="hair">
        <color theme="2" tint="-0.749961851863155"/>
      </bottom>
      <diagonal/>
    </border>
    <border>
      <left/>
      <right/>
      <top style="hair">
        <color auto="1"/>
      </top>
      <bottom style="hair">
        <color theme="2" tint="-0.749961851863155"/>
      </bottom>
      <diagonal/>
    </border>
    <border>
      <left/>
      <right style="medium">
        <color auto="1"/>
      </right>
      <top style="hair">
        <color auto="1"/>
      </top>
      <bottom style="hair">
        <color theme="2" tint="-0.749961851863155"/>
      </bottom>
      <diagonal/>
    </border>
    <border>
      <left style="medium">
        <color auto="1"/>
      </left>
      <right/>
      <top/>
      <bottom/>
      <diagonal/>
    </border>
    <border>
      <left style="medium">
        <color auto="1"/>
      </left>
      <right/>
      <top style="double">
        <color auto="1"/>
      </top>
      <bottom/>
      <diagonal/>
    </border>
    <border>
      <left style="medium">
        <color auto="1"/>
      </left>
      <right/>
      <top style="hair">
        <color auto="1"/>
      </top>
      <bottom/>
      <diagonal/>
    </border>
    <border>
      <left style="hair">
        <color auto="1"/>
      </left>
      <right style="thin">
        <color auto="1"/>
      </right>
      <top style="thin">
        <color theme="1"/>
      </top>
      <bottom style="thin">
        <color theme="1"/>
      </bottom>
      <diagonal/>
    </border>
    <border>
      <left style="hair">
        <color auto="1"/>
      </left>
      <right style="thin">
        <color auto="1"/>
      </right>
      <top style="thin">
        <color theme="1"/>
      </top>
      <bottom style="medium">
        <color auto="1"/>
      </bottom>
      <diagonal/>
    </border>
    <border>
      <left style="hair">
        <color auto="1"/>
      </left>
      <right/>
      <top style="double">
        <color auto="1"/>
      </top>
      <bottom/>
      <diagonal/>
    </border>
    <border>
      <left/>
      <right style="hair">
        <color auto="1"/>
      </right>
      <top style="double">
        <color auto="1"/>
      </top>
      <bottom/>
      <diagonal/>
    </border>
    <border>
      <left style="hair">
        <color auto="1"/>
      </left>
      <right/>
      <top/>
      <bottom/>
      <diagonal/>
    </border>
    <border>
      <left/>
      <right style="hair">
        <color auto="1"/>
      </right>
      <top/>
      <bottom/>
      <diagonal/>
    </border>
    <border>
      <left style="dotted">
        <color auto="1"/>
      </left>
      <right/>
      <top style="dotted">
        <color auto="1"/>
      </top>
      <bottom style="dotted">
        <color auto="1"/>
      </bottom>
      <diagonal/>
    </border>
    <border>
      <left/>
      <right/>
      <top style="dotted">
        <color auto="1"/>
      </top>
      <bottom style="dotted">
        <color auto="1"/>
      </bottom>
      <diagonal/>
    </border>
    <border>
      <left/>
      <right style="dotted">
        <color auto="1"/>
      </right>
      <top style="dotted">
        <color auto="1"/>
      </top>
      <bottom style="dotted">
        <color auto="1"/>
      </bottom>
      <diagonal/>
    </border>
    <border>
      <left style="medium">
        <color auto="1"/>
      </left>
      <right style="medium">
        <color auto="1"/>
      </right>
      <top style="double">
        <color auto="1"/>
      </top>
      <bottom style="medium">
        <color auto="1"/>
      </bottom>
      <diagonal/>
    </border>
    <border>
      <left style="hair">
        <color auto="1"/>
      </left>
      <right/>
      <top/>
      <bottom style="hair">
        <color auto="1"/>
      </bottom>
      <diagonal/>
    </border>
    <border>
      <left style="medium">
        <color auto="1"/>
      </left>
      <right style="medium">
        <color auto="1"/>
      </right>
      <top style="medium">
        <color auto="1"/>
      </top>
      <bottom style="double">
        <color auto="1"/>
      </bottom>
      <diagonal/>
    </border>
    <border>
      <left style="medium">
        <color auto="1"/>
      </left>
      <right style="medium">
        <color auto="1"/>
      </right>
      <top/>
      <bottom style="hair">
        <color indexed="64"/>
      </bottom>
      <diagonal/>
    </border>
    <border>
      <left style="thin">
        <color auto="1"/>
      </left>
      <right style="medium">
        <color auto="1"/>
      </right>
      <top style="medium">
        <color auto="1"/>
      </top>
      <bottom style="double">
        <color auto="1"/>
      </bottom>
      <diagonal/>
    </border>
    <border>
      <left style="thin">
        <color auto="1"/>
      </left>
      <right style="medium">
        <color auto="1"/>
      </right>
      <top/>
      <bottom style="hair">
        <color indexed="64"/>
      </bottom>
      <diagonal/>
    </border>
    <border>
      <left/>
      <right style="medium">
        <color auto="1"/>
      </right>
      <top style="thin">
        <color auto="1"/>
      </top>
      <bottom style="thin">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right style="medium">
        <color auto="1"/>
      </right>
      <top/>
      <bottom style="thin">
        <color auto="1"/>
      </bottom>
      <diagonal/>
    </border>
    <border>
      <left style="medium">
        <color auto="1"/>
      </left>
      <right style="thin">
        <color auto="1"/>
      </right>
      <top style="thin">
        <color auto="1"/>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slantDashDot">
        <color auto="1"/>
      </left>
      <right style="thin">
        <color auto="1"/>
      </right>
      <top/>
      <bottom style="thin">
        <color auto="1"/>
      </bottom>
      <diagonal/>
    </border>
    <border>
      <left style="slantDashDot">
        <color auto="1"/>
      </left>
      <right style="thin">
        <color auto="1"/>
      </right>
      <top style="thin">
        <color auto="1"/>
      </top>
      <bottom/>
      <diagonal/>
    </border>
    <border>
      <left/>
      <right style="slantDashDot">
        <color auto="1"/>
      </right>
      <top style="thin">
        <color auto="1"/>
      </top>
      <bottom style="thin">
        <color auto="1"/>
      </bottom>
      <diagonal/>
    </border>
    <border>
      <left style="medium">
        <color auto="1"/>
      </left>
      <right/>
      <top style="medium">
        <color auto="1"/>
      </top>
      <bottom style="hair">
        <color auto="1"/>
      </bottom>
      <diagonal/>
    </border>
    <border>
      <left/>
      <right/>
      <top style="medium">
        <color auto="1"/>
      </top>
      <bottom style="hair">
        <color auto="1"/>
      </bottom>
      <diagonal/>
    </border>
    <border>
      <left/>
      <right style="medium">
        <color auto="1"/>
      </right>
      <top style="medium">
        <color auto="1"/>
      </top>
      <bottom style="hair">
        <color auto="1"/>
      </bottom>
      <diagonal/>
    </border>
    <border>
      <left style="medium">
        <color auto="1"/>
      </left>
      <right/>
      <top style="hair">
        <color auto="1"/>
      </top>
      <bottom style="hair">
        <color auto="1"/>
      </bottom>
      <diagonal/>
    </border>
    <border>
      <left style="medium">
        <color auto="1"/>
      </left>
      <right/>
      <top style="hair">
        <color auto="1"/>
      </top>
      <bottom style="medium">
        <color auto="1"/>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slantDashDot">
        <color auto="1"/>
      </right>
      <top style="medium">
        <color indexed="64"/>
      </top>
      <bottom style="thin">
        <color auto="1"/>
      </bottom>
      <diagonal/>
    </border>
    <border>
      <left style="medium">
        <color auto="1"/>
      </left>
      <right style="medium">
        <color auto="1"/>
      </right>
      <top/>
      <bottom/>
      <diagonal/>
    </border>
    <border>
      <left/>
      <right/>
      <top/>
      <bottom style="hair">
        <color indexed="64"/>
      </bottom>
      <diagonal/>
    </border>
    <border>
      <left style="hair">
        <color auto="1"/>
      </left>
      <right style="medium">
        <color auto="1"/>
      </right>
      <top style="hair">
        <color auto="1"/>
      </top>
      <bottom style="medium">
        <color auto="1"/>
      </bottom>
      <diagonal/>
    </border>
    <border>
      <left style="medium">
        <color auto="1"/>
      </left>
      <right style="thin">
        <color auto="1"/>
      </right>
      <top style="medium">
        <color auto="1"/>
      </top>
      <bottom style="double">
        <color auto="1"/>
      </bottom>
      <diagonal/>
    </border>
    <border>
      <left/>
      <right style="medium">
        <color indexed="64"/>
      </right>
      <top style="medium">
        <color indexed="64"/>
      </top>
      <bottom style="thin">
        <color auto="1"/>
      </bottom>
      <diagonal/>
    </border>
    <border>
      <left/>
      <right style="medium">
        <color indexed="64"/>
      </right>
      <top style="thin">
        <color auto="1"/>
      </top>
      <bottom style="medium">
        <color indexed="64"/>
      </bottom>
      <diagonal/>
    </border>
    <border>
      <left style="thin">
        <color theme="0"/>
      </left>
      <right style="thin">
        <color theme="0"/>
      </right>
      <top style="thin">
        <color theme="0"/>
      </top>
      <bottom style="thin">
        <color theme="0"/>
      </bottom>
      <diagonal/>
    </border>
    <border>
      <left style="thin">
        <color auto="1"/>
      </left>
      <right style="medium">
        <color auto="1"/>
      </right>
      <top style="double">
        <color auto="1"/>
      </top>
      <bottom style="medium">
        <color auto="1"/>
      </bottom>
      <diagonal/>
    </border>
    <border>
      <left style="thin">
        <color theme="1" tint="0.14996795556505021"/>
      </left>
      <right style="hair">
        <color auto="1"/>
      </right>
      <top style="double">
        <color theme="1" tint="0.499984740745262"/>
      </top>
      <bottom style="medium">
        <color auto="1"/>
      </bottom>
      <diagonal/>
    </border>
    <border>
      <left style="hair">
        <color auto="1"/>
      </left>
      <right style="hair">
        <color auto="1"/>
      </right>
      <top style="hair">
        <color auto="1"/>
      </top>
      <bottom/>
      <diagonal/>
    </border>
    <border>
      <left style="medium">
        <color indexed="64"/>
      </left>
      <right style="medium">
        <color indexed="64"/>
      </right>
      <top style="medium">
        <color indexed="64"/>
      </top>
      <bottom style="hair">
        <color auto="1"/>
      </bottom>
      <diagonal/>
    </border>
    <border>
      <left style="medium">
        <color indexed="64"/>
      </left>
      <right style="medium">
        <color indexed="64"/>
      </right>
      <top style="hair">
        <color auto="1"/>
      </top>
      <bottom style="medium">
        <color indexed="64"/>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diagonal/>
    </border>
    <border>
      <left style="medium">
        <color theme="4" tint="0.59996337778862885"/>
      </left>
      <right style="thin">
        <color theme="0"/>
      </right>
      <top style="medium">
        <color theme="4" tint="0.59996337778862885"/>
      </top>
      <bottom style="thin">
        <color theme="0"/>
      </bottom>
      <diagonal/>
    </border>
    <border>
      <left style="thin">
        <color theme="0"/>
      </left>
      <right style="thin">
        <color theme="0"/>
      </right>
      <top style="medium">
        <color theme="4" tint="0.59996337778862885"/>
      </top>
      <bottom style="thin">
        <color theme="0"/>
      </bottom>
      <diagonal/>
    </border>
    <border>
      <left style="thin">
        <color theme="0"/>
      </left>
      <right style="medium">
        <color theme="4" tint="0.59996337778862885"/>
      </right>
      <top style="medium">
        <color theme="4" tint="0.59996337778862885"/>
      </top>
      <bottom style="thin">
        <color theme="0"/>
      </bottom>
      <diagonal/>
    </border>
    <border>
      <left style="medium">
        <color theme="4" tint="0.59996337778862885"/>
      </left>
      <right style="thin">
        <color theme="0"/>
      </right>
      <top style="thin">
        <color theme="0"/>
      </top>
      <bottom style="thin">
        <color theme="0"/>
      </bottom>
      <diagonal/>
    </border>
    <border>
      <left style="thin">
        <color theme="0"/>
      </left>
      <right style="medium">
        <color theme="4" tint="0.59996337778862885"/>
      </right>
      <top style="thin">
        <color theme="0"/>
      </top>
      <bottom style="thin">
        <color theme="0"/>
      </bottom>
      <diagonal/>
    </border>
    <border>
      <left style="medium">
        <color theme="4" tint="0.59996337778862885"/>
      </left>
      <right style="thin">
        <color theme="0"/>
      </right>
      <top style="thin">
        <color theme="0"/>
      </top>
      <bottom style="medium">
        <color theme="4" tint="0.59996337778862885"/>
      </bottom>
      <diagonal/>
    </border>
    <border>
      <left style="thin">
        <color theme="0"/>
      </left>
      <right style="thin">
        <color theme="0"/>
      </right>
      <top style="thin">
        <color theme="0"/>
      </top>
      <bottom style="medium">
        <color theme="4" tint="0.59996337778862885"/>
      </bottom>
      <diagonal/>
    </border>
    <border>
      <left style="thin">
        <color theme="0"/>
      </left>
      <right style="medium">
        <color theme="4" tint="0.59996337778862885"/>
      </right>
      <top style="thin">
        <color theme="0"/>
      </top>
      <bottom style="medium">
        <color theme="4" tint="0.59996337778862885"/>
      </bottom>
      <diagonal/>
    </border>
    <border>
      <left style="hair">
        <color auto="1"/>
      </left>
      <right style="thin">
        <color auto="1"/>
      </right>
      <top style="thin">
        <color rgb="FF002060"/>
      </top>
      <bottom style="hair">
        <color auto="1"/>
      </bottom>
      <diagonal/>
    </border>
    <border>
      <left style="hair">
        <color auto="1"/>
      </left>
      <right style="hair">
        <color auto="1"/>
      </right>
      <top style="thin">
        <color rgb="FF002060"/>
      </top>
      <bottom style="hair">
        <color auto="1"/>
      </bottom>
      <diagonal/>
    </border>
    <border>
      <left style="thin">
        <color rgb="FF00FFFF"/>
      </left>
      <right style="thin">
        <color rgb="FF00FFFF"/>
      </right>
      <top style="thin">
        <color rgb="FF00FFFF"/>
      </top>
      <bottom style="thin">
        <color rgb="FF00FFFF"/>
      </bottom>
      <diagonal/>
    </border>
    <border>
      <left style="slantDashDot">
        <color auto="1"/>
      </left>
      <right/>
      <top style="slantDashDot">
        <color auto="1"/>
      </top>
      <bottom style="thin">
        <color auto="1"/>
      </bottom>
      <diagonal/>
    </border>
    <border>
      <left style="slantDashDot">
        <color auto="1"/>
      </left>
      <right/>
      <top style="thin">
        <color auto="1"/>
      </top>
      <bottom style="thin">
        <color auto="1"/>
      </bottom>
      <diagonal/>
    </border>
    <border>
      <left style="slantDashDot">
        <color auto="1"/>
      </left>
      <right/>
      <top style="thin">
        <color auto="1"/>
      </top>
      <bottom style="slantDashDot">
        <color auto="1"/>
      </bottom>
      <diagonal/>
    </border>
    <border>
      <left style="thin">
        <color auto="1"/>
      </left>
      <right/>
      <top style="slantDashDot">
        <color auto="1"/>
      </top>
      <bottom style="thin">
        <color auto="1"/>
      </bottom>
      <diagonal/>
    </border>
    <border>
      <left/>
      <right/>
      <top style="slantDashDot">
        <color auto="1"/>
      </top>
      <bottom style="thin">
        <color auto="1"/>
      </bottom>
      <diagonal/>
    </border>
    <border>
      <left/>
      <right style="slantDashDot">
        <color auto="1"/>
      </right>
      <top style="slantDashDot">
        <color auto="1"/>
      </top>
      <bottom style="thin">
        <color auto="1"/>
      </bottom>
      <diagonal/>
    </border>
    <border>
      <left style="thin">
        <color auto="1"/>
      </left>
      <right/>
      <top style="thin">
        <color auto="1"/>
      </top>
      <bottom style="slantDashDot">
        <color auto="1"/>
      </bottom>
      <diagonal/>
    </border>
    <border>
      <left/>
      <right/>
      <top style="thin">
        <color auto="1"/>
      </top>
      <bottom style="slantDashDot">
        <color auto="1"/>
      </bottom>
      <diagonal/>
    </border>
    <border>
      <left/>
      <right style="slantDashDot">
        <color auto="1"/>
      </right>
      <top style="thin">
        <color auto="1"/>
      </top>
      <bottom style="slantDashDot">
        <color auto="1"/>
      </bottom>
      <diagonal/>
    </border>
  </borders>
  <cellStyleXfs count="4">
    <xf numFmtId="0" fontId="0" fillId="0" borderId="0"/>
    <xf numFmtId="0" fontId="2" fillId="0" borderId="0"/>
    <xf numFmtId="43" fontId="27" fillId="0" borderId="0" applyFont="0" applyFill="0" applyBorder="0" applyAlignment="0" applyProtection="0"/>
    <xf numFmtId="0" fontId="41" fillId="0" borderId="0" applyNumberFormat="0" applyFill="0" applyBorder="0" applyAlignment="0" applyProtection="0"/>
  </cellStyleXfs>
  <cellXfs count="627">
    <xf numFmtId="0" fontId="0" fillId="0" borderId="0" xfId="0"/>
    <xf numFmtId="0" fontId="1" fillId="3" borderId="1" xfId="0" applyFont="1" applyFill="1" applyBorder="1" applyAlignment="1">
      <alignment horizontal="center" vertical="center" wrapText="1"/>
    </xf>
    <xf numFmtId="0" fontId="0" fillId="0" borderId="3" xfId="0" applyBorder="1" applyAlignment="1"/>
    <xf numFmtId="0" fontId="0" fillId="0" borderId="6" xfId="0" applyBorder="1" applyAlignment="1"/>
    <xf numFmtId="0" fontId="0" fillId="0" borderId="6" xfId="0" applyBorder="1"/>
    <xf numFmtId="0" fontId="0" fillId="0" borderId="0" xfId="0" applyProtection="1"/>
    <xf numFmtId="0" fontId="0" fillId="0" borderId="8" xfId="0" applyBorder="1" applyAlignment="1" applyProtection="1">
      <alignment horizontal="center" vertical="center"/>
    </xf>
    <xf numFmtId="0" fontId="1" fillId="0" borderId="0" xfId="0" applyFont="1" applyProtection="1"/>
    <xf numFmtId="0" fontId="0" fillId="0" borderId="0" xfId="0" applyAlignment="1" applyProtection="1">
      <alignment horizontal="left" indent="1"/>
    </xf>
    <xf numFmtId="0" fontId="7" fillId="0" borderId="0" xfId="0" applyFont="1" applyAlignment="1" applyProtection="1">
      <alignment vertical="center"/>
    </xf>
    <xf numFmtId="0" fontId="7" fillId="10" borderId="0" xfId="0" applyFont="1" applyFill="1" applyAlignment="1" applyProtection="1">
      <alignment vertical="center"/>
    </xf>
    <xf numFmtId="0" fontId="0" fillId="10" borderId="0" xfId="0" applyFill="1" applyProtection="1"/>
    <xf numFmtId="0" fontId="8" fillId="3" borderId="9" xfId="0" applyFont="1" applyFill="1" applyBorder="1" applyProtection="1">
      <protection locked="0"/>
    </xf>
    <xf numFmtId="0" fontId="7" fillId="0" borderId="0" xfId="0" applyFont="1" applyAlignment="1" applyProtection="1">
      <alignment vertical="top"/>
    </xf>
    <xf numFmtId="0" fontId="1" fillId="10" borderId="0" xfId="0" applyFont="1" applyFill="1" applyProtection="1"/>
    <xf numFmtId="0" fontId="9" fillId="0" borderId="0" xfId="0" applyFont="1" applyProtection="1"/>
    <xf numFmtId="0" fontId="0" fillId="0" borderId="13" xfId="0" applyBorder="1" applyProtection="1">
      <protection locked="0"/>
    </xf>
    <xf numFmtId="0" fontId="10" fillId="10" borderId="0" xfId="0" applyFont="1" applyFill="1" applyProtection="1"/>
    <xf numFmtId="0" fontId="9" fillId="0" borderId="19" xfId="0" applyFont="1" applyBorder="1" applyAlignment="1" applyProtection="1">
      <alignment horizontal="left" indent="1"/>
    </xf>
    <xf numFmtId="0" fontId="0" fillId="3" borderId="9" xfId="0" applyFill="1" applyBorder="1" applyAlignment="1" applyProtection="1">
      <alignment horizontal="center"/>
      <protection locked="0"/>
    </xf>
    <xf numFmtId="0" fontId="0" fillId="0" borderId="9" xfId="0" applyBorder="1" applyAlignment="1" applyProtection="1">
      <alignment horizontal="center"/>
      <protection locked="0"/>
    </xf>
    <xf numFmtId="0" fontId="7" fillId="10" borderId="0" xfId="0" applyFont="1" applyFill="1" applyProtection="1"/>
    <xf numFmtId="0" fontId="0" fillId="0" borderId="0" xfId="0" applyBorder="1" applyAlignment="1" applyProtection="1">
      <alignment horizontal="center"/>
    </xf>
    <xf numFmtId="0" fontId="9" fillId="0" borderId="0" xfId="0" applyFont="1" applyAlignment="1" applyProtection="1">
      <alignment horizontal="left" indent="1"/>
    </xf>
    <xf numFmtId="0" fontId="13" fillId="10" borderId="0" xfId="0" applyFont="1" applyFill="1" applyAlignment="1" applyProtection="1">
      <alignment horizontal="center"/>
    </xf>
    <xf numFmtId="0" fontId="0" fillId="0" borderId="32" xfId="0" applyBorder="1" applyProtection="1">
      <protection locked="0"/>
    </xf>
    <xf numFmtId="0" fontId="0" fillId="0" borderId="36" xfId="0" applyBorder="1" applyProtection="1"/>
    <xf numFmtId="0" fontId="0" fillId="0" borderId="36" xfId="0" applyBorder="1" applyAlignment="1" applyProtection="1">
      <alignment horizontal="center"/>
    </xf>
    <xf numFmtId="0" fontId="14" fillId="12" borderId="1" xfId="0" applyFont="1" applyFill="1" applyBorder="1" applyAlignment="1">
      <alignment horizontal="center" vertical="center" wrapText="1"/>
    </xf>
    <xf numFmtId="0" fontId="0" fillId="0" borderId="0" xfId="0" applyAlignment="1">
      <alignment horizontal="center"/>
    </xf>
    <xf numFmtId="0" fontId="7" fillId="0" borderId="0" xfId="0" applyFont="1" applyAlignment="1">
      <alignment vertical="center"/>
    </xf>
    <xf numFmtId="0" fontId="7" fillId="10" borderId="0" xfId="0" applyFont="1" applyFill="1" applyAlignment="1">
      <alignment vertical="center"/>
    </xf>
    <xf numFmtId="0" fontId="0" fillId="10" borderId="0" xfId="0" applyFill="1"/>
    <xf numFmtId="0" fontId="10" fillId="10" borderId="0" xfId="0" applyFont="1" applyFill="1" applyAlignment="1">
      <alignment horizontal="center"/>
    </xf>
    <xf numFmtId="0" fontId="15" fillId="10" borderId="0" xfId="0" applyFont="1" applyFill="1" applyAlignment="1">
      <alignment horizontal="center" vertical="center"/>
    </xf>
    <xf numFmtId="0" fontId="0" fillId="0" borderId="49" xfId="0" applyBorder="1" applyAlignment="1">
      <alignment horizontal="center" vertical="center"/>
    </xf>
    <xf numFmtId="0" fontId="0" fillId="0" borderId="50" xfId="0" applyBorder="1" applyAlignment="1">
      <alignment horizontal="center" vertical="center" wrapText="1"/>
    </xf>
    <xf numFmtId="0" fontId="0" fillId="0" borderId="52" xfId="0" applyBorder="1" applyAlignment="1">
      <alignment horizontal="center" vertical="center"/>
    </xf>
    <xf numFmtId="0" fontId="0" fillId="0" borderId="3" xfId="0" applyBorder="1" applyAlignment="1">
      <alignment horizontal="center" vertical="center"/>
    </xf>
    <xf numFmtId="0" fontId="0" fillId="0" borderId="55" xfId="0" applyBorder="1" applyAlignment="1">
      <alignment horizontal="center" vertical="center"/>
    </xf>
    <xf numFmtId="0" fontId="0" fillId="0" borderId="6" xfId="0" applyBorder="1" applyAlignment="1">
      <alignment horizontal="center" vertical="center"/>
    </xf>
    <xf numFmtId="0" fontId="0" fillId="0" borderId="58" xfId="0" applyBorder="1"/>
    <xf numFmtId="0" fontId="0" fillId="0" borderId="52" xfId="0" applyBorder="1" applyAlignment="1" applyProtection="1">
      <alignment horizontal="center" vertical="center"/>
    </xf>
    <xf numFmtId="0" fontId="0" fillId="0" borderId="32" xfId="0" applyBorder="1" applyAlignment="1" applyProtection="1">
      <alignment vertical="center"/>
    </xf>
    <xf numFmtId="9" fontId="19" fillId="0" borderId="56" xfId="0" applyNumberFormat="1" applyFont="1" applyBorder="1" applyAlignment="1" applyProtection="1">
      <alignment horizontal="left" vertical="center"/>
    </xf>
    <xf numFmtId="3" fontId="8" fillId="0" borderId="71" xfId="0" applyNumberFormat="1" applyFont="1" applyBorder="1" applyProtection="1"/>
    <xf numFmtId="3" fontId="8" fillId="0" borderId="32" xfId="0" applyNumberFormat="1" applyFont="1" applyBorder="1" applyProtection="1"/>
    <xf numFmtId="3" fontId="20" fillId="0" borderId="72" xfId="0" applyNumberFormat="1" applyFont="1" applyBorder="1" applyProtection="1"/>
    <xf numFmtId="9" fontId="21" fillId="0" borderId="70" xfId="0" applyNumberFormat="1" applyFont="1" applyBorder="1" applyAlignment="1" applyProtection="1">
      <alignment horizontal="center"/>
    </xf>
    <xf numFmtId="0" fontId="0" fillId="0" borderId="55" xfId="0" applyBorder="1" applyAlignment="1" applyProtection="1">
      <alignment horizontal="center" vertical="center"/>
    </xf>
    <xf numFmtId="0" fontId="0" fillId="0" borderId="7" xfId="0" applyBorder="1" applyAlignment="1" applyProtection="1">
      <alignment vertical="center"/>
    </xf>
    <xf numFmtId="9" fontId="0" fillId="0" borderId="73" xfId="0" applyNumberFormat="1" applyBorder="1" applyAlignment="1" applyProtection="1">
      <alignment horizontal="center" vertical="center"/>
    </xf>
    <xf numFmtId="3" fontId="8" fillId="0" borderId="7" xfId="0" applyNumberFormat="1" applyFont="1" applyBorder="1" applyProtection="1"/>
    <xf numFmtId="3" fontId="20" fillId="0" borderId="74" xfId="0" applyNumberFormat="1" applyFont="1" applyBorder="1" applyProtection="1"/>
    <xf numFmtId="0" fontId="0" fillId="0" borderId="7" xfId="0" applyFill="1" applyBorder="1" applyAlignment="1" applyProtection="1">
      <alignment vertical="center"/>
    </xf>
    <xf numFmtId="0" fontId="0" fillId="0" borderId="75" xfId="0" applyBorder="1" applyAlignment="1" applyProtection="1">
      <alignment horizontal="center" vertical="center"/>
    </xf>
    <xf numFmtId="0" fontId="0" fillId="0" borderId="76" xfId="0" applyFill="1" applyBorder="1" applyAlignment="1" applyProtection="1">
      <alignment vertical="center"/>
    </xf>
    <xf numFmtId="9" fontId="0" fillId="0" borderId="77" xfId="0" applyNumberFormat="1" applyBorder="1" applyAlignment="1" applyProtection="1">
      <alignment horizontal="center" vertical="center"/>
    </xf>
    <xf numFmtId="3" fontId="8" fillId="0" borderId="76" xfId="0" applyNumberFormat="1" applyFont="1" applyBorder="1" applyProtection="1"/>
    <xf numFmtId="3" fontId="20" fillId="0" borderId="78" xfId="0" applyNumberFormat="1" applyFont="1" applyBorder="1" applyProtection="1"/>
    <xf numFmtId="0" fontId="1" fillId="0" borderId="80" xfId="0" applyFont="1" applyFill="1" applyBorder="1" applyAlignment="1" applyProtection="1">
      <alignment horizontal="center" vertical="center"/>
    </xf>
    <xf numFmtId="3" fontId="20" fillId="0" borderId="82" xfId="0" applyNumberFormat="1" applyFont="1" applyBorder="1" applyAlignment="1" applyProtection="1">
      <alignment horizontal="center" vertical="center"/>
    </xf>
    <xf numFmtId="3" fontId="20" fillId="0" borderId="83" xfId="0" applyNumberFormat="1" applyFont="1" applyBorder="1" applyAlignment="1" applyProtection="1">
      <alignment horizontal="center" vertical="center"/>
    </xf>
    <xf numFmtId="0" fontId="0" fillId="0" borderId="49" xfId="0" applyBorder="1" applyAlignment="1" applyProtection="1">
      <alignment horizontal="center" vertical="center"/>
    </xf>
    <xf numFmtId="0" fontId="0" fillId="0" borderId="50" xfId="0" applyBorder="1" applyAlignment="1" applyProtection="1">
      <alignment horizontal="center" vertical="center"/>
    </xf>
    <xf numFmtId="0" fontId="0" fillId="0" borderId="51" xfId="0" applyBorder="1" applyAlignment="1" applyProtection="1">
      <alignment horizontal="center" vertical="center"/>
    </xf>
    <xf numFmtId="0" fontId="0" fillId="0" borderId="52" xfId="0" applyBorder="1" applyAlignment="1" applyProtection="1">
      <alignment horizontal="center"/>
    </xf>
    <xf numFmtId="3" fontId="8" fillId="0" borderId="72" xfId="0" applyNumberFormat="1" applyFont="1" applyBorder="1" applyAlignment="1" applyProtection="1">
      <alignment horizontal="right" vertical="center"/>
      <protection locked="0"/>
    </xf>
    <xf numFmtId="0" fontId="0" fillId="0" borderId="55" xfId="0" applyBorder="1" applyAlignment="1" applyProtection="1">
      <alignment horizontal="center"/>
    </xf>
    <xf numFmtId="0" fontId="0" fillId="0" borderId="7" xfId="0" applyBorder="1" applyAlignment="1" applyProtection="1">
      <alignment vertical="center"/>
      <protection locked="0"/>
    </xf>
    <xf numFmtId="0" fontId="0" fillId="0" borderId="7" xfId="0" applyBorder="1" applyAlignment="1" applyProtection="1">
      <alignment horizontal="center" vertical="center"/>
      <protection locked="0"/>
    </xf>
    <xf numFmtId="3" fontId="8" fillId="0" borderId="7" xfId="0" applyNumberFormat="1" applyFont="1" applyBorder="1" applyAlignment="1" applyProtection="1">
      <alignment horizontal="right" vertical="center"/>
      <protection locked="0"/>
    </xf>
    <xf numFmtId="3" fontId="8" fillId="0" borderId="74" xfId="0" applyNumberFormat="1" applyFont="1" applyBorder="1" applyAlignment="1" applyProtection="1">
      <alignment horizontal="right" vertical="center"/>
      <protection locked="0"/>
    </xf>
    <xf numFmtId="0" fontId="0" fillId="0" borderId="0" xfId="0" applyAlignment="1" applyProtection="1">
      <alignment horizontal="center"/>
    </xf>
    <xf numFmtId="4" fontId="0" fillId="0" borderId="0" xfId="0" applyNumberFormat="1" applyAlignment="1" applyProtection="1">
      <alignment horizontal="center"/>
    </xf>
    <xf numFmtId="0" fontId="0" fillId="0" borderId="84" xfId="0" applyBorder="1" applyAlignment="1" applyProtection="1">
      <alignment horizontal="center"/>
    </xf>
    <xf numFmtId="0" fontId="0" fillId="0" borderId="85" xfId="0" applyBorder="1" applyAlignment="1" applyProtection="1">
      <alignment vertical="center"/>
      <protection locked="0"/>
    </xf>
    <xf numFmtId="0" fontId="0" fillId="0" borderId="85" xfId="0" applyBorder="1" applyAlignment="1" applyProtection="1">
      <alignment horizontal="center" vertical="center"/>
      <protection locked="0"/>
    </xf>
    <xf numFmtId="0" fontId="0" fillId="0" borderId="85" xfId="0" applyBorder="1" applyAlignment="1" applyProtection="1">
      <alignment horizontal="right" vertical="center"/>
      <protection locked="0"/>
    </xf>
    <xf numFmtId="3" fontId="8" fillId="0" borderId="85" xfId="0" applyNumberFormat="1" applyFont="1" applyBorder="1" applyAlignment="1" applyProtection="1">
      <alignment horizontal="right" vertical="center"/>
      <protection locked="0"/>
    </xf>
    <xf numFmtId="3" fontId="8" fillId="0" borderId="86" xfId="0" applyNumberFormat="1" applyFont="1" applyBorder="1" applyAlignment="1" applyProtection="1">
      <alignment horizontal="right" vertical="center"/>
      <protection locked="0"/>
    </xf>
    <xf numFmtId="0" fontId="0" fillId="0" borderId="87" xfId="0" applyBorder="1" applyProtection="1"/>
    <xf numFmtId="0" fontId="0" fillId="0" borderId="88" xfId="0" applyBorder="1" applyAlignment="1" applyProtection="1">
      <alignment vertical="center"/>
    </xf>
    <xf numFmtId="0" fontId="0" fillId="0" borderId="88" xfId="0" applyBorder="1" applyAlignment="1" applyProtection="1">
      <alignment horizontal="center" vertical="center"/>
    </xf>
    <xf numFmtId="3" fontId="0" fillId="0" borderId="90" xfId="0" applyNumberFormat="1" applyBorder="1" applyAlignment="1" applyProtection="1">
      <alignment horizontal="center" vertical="center"/>
    </xf>
    <xf numFmtId="3" fontId="0" fillId="0" borderId="91" xfId="0" applyNumberFormat="1" applyBorder="1" applyAlignment="1" applyProtection="1">
      <alignment horizontal="center" vertical="center"/>
    </xf>
    <xf numFmtId="0" fontId="0" fillId="0" borderId="0" xfId="0" applyAlignment="1">
      <alignment horizontal="center" vertical="center"/>
    </xf>
    <xf numFmtId="0" fontId="0" fillId="0" borderId="95" xfId="0" applyBorder="1" applyAlignment="1">
      <alignment horizontal="center" vertical="center"/>
    </xf>
    <xf numFmtId="0" fontId="0" fillId="0" borderId="97" xfId="0" applyBorder="1" applyAlignment="1">
      <alignment horizontal="center" vertical="center"/>
    </xf>
    <xf numFmtId="0" fontId="0" fillId="14" borderId="101" xfId="0" applyFill="1" applyBorder="1" applyAlignment="1">
      <alignment horizontal="center" vertical="center"/>
    </xf>
    <xf numFmtId="0" fontId="0" fillId="0" borderId="101" xfId="0" applyBorder="1" applyAlignment="1">
      <alignment horizontal="center" vertical="center"/>
    </xf>
    <xf numFmtId="0" fontId="0" fillId="0" borderId="105" xfId="0" applyBorder="1" applyAlignment="1">
      <alignment horizontal="center" vertical="center"/>
    </xf>
    <xf numFmtId="0" fontId="24" fillId="0" borderId="0" xfId="0" applyFont="1"/>
    <xf numFmtId="0" fontId="0" fillId="0" borderId="109" xfId="0" applyBorder="1" applyAlignment="1">
      <alignment horizontal="center" vertical="center"/>
    </xf>
    <xf numFmtId="0" fontId="0" fillId="14" borderId="110" xfId="0" applyFill="1" applyBorder="1" applyAlignment="1">
      <alignment horizontal="center" vertical="center"/>
    </xf>
    <xf numFmtId="0" fontId="0" fillId="0" borderId="111" xfId="0" applyBorder="1" applyAlignment="1">
      <alignment horizontal="center" vertical="center"/>
    </xf>
    <xf numFmtId="0" fontId="12" fillId="0" borderId="7" xfId="0" applyFont="1" applyBorder="1" applyAlignment="1" applyProtection="1">
      <alignment vertical="center"/>
      <protection locked="0"/>
    </xf>
    <xf numFmtId="0" fontId="0" fillId="0" borderId="7" xfId="0" applyBorder="1" applyAlignment="1" applyProtection="1">
      <alignment horizontal="left" vertical="center"/>
      <protection locked="0"/>
    </xf>
    <xf numFmtId="164" fontId="0" fillId="13" borderId="50" xfId="0" applyNumberFormat="1" applyFill="1" applyBorder="1" applyAlignment="1">
      <alignment horizontal="center" vertical="center" wrapText="1"/>
    </xf>
    <xf numFmtId="4" fontId="0" fillId="0" borderId="0" xfId="0" applyNumberFormat="1"/>
    <xf numFmtId="0" fontId="0" fillId="0" borderId="23" xfId="0" applyFill="1" applyBorder="1" applyAlignment="1" applyProtection="1">
      <alignment vertical="center"/>
    </xf>
    <xf numFmtId="0" fontId="0" fillId="0" borderId="113" xfId="0" applyBorder="1" applyProtection="1"/>
    <xf numFmtId="4" fontId="1" fillId="0" borderId="24" xfId="0" applyNumberFormat="1" applyFont="1" applyBorder="1" applyAlignment="1" applyProtection="1">
      <alignment horizontal="center"/>
    </xf>
    <xf numFmtId="0" fontId="0" fillId="0" borderId="79" xfId="0" applyBorder="1" applyAlignment="1" applyProtection="1">
      <alignment horizontal="center"/>
    </xf>
    <xf numFmtId="0" fontId="1" fillId="0" borderId="113" xfId="0" applyFont="1" applyBorder="1" applyProtection="1"/>
    <xf numFmtId="0" fontId="0" fillId="0" borderId="70" xfId="0" applyBorder="1" applyAlignment="1" applyProtection="1">
      <alignment vertical="center"/>
    </xf>
    <xf numFmtId="9" fontId="0" fillId="0" borderId="70" xfId="0" applyNumberFormat="1" applyBorder="1" applyAlignment="1" applyProtection="1">
      <alignment horizontal="center" vertical="center"/>
    </xf>
    <xf numFmtId="0" fontId="1" fillId="0" borderId="70" xfId="0" applyFont="1" applyBorder="1" applyAlignment="1" applyProtection="1">
      <alignment vertical="center"/>
    </xf>
    <xf numFmtId="4" fontId="0" fillId="0" borderId="70" xfId="0" applyNumberFormat="1" applyBorder="1" applyAlignment="1" applyProtection="1">
      <alignment horizontal="right" vertical="center"/>
    </xf>
    <xf numFmtId="10" fontId="0" fillId="0" borderId="70" xfId="0" applyNumberFormat="1" applyBorder="1" applyAlignment="1" applyProtection="1">
      <alignment horizontal="center" vertical="center"/>
    </xf>
    <xf numFmtId="3" fontId="8" fillId="0" borderId="6" xfId="0" applyNumberFormat="1" applyFont="1" applyBorder="1" applyProtection="1"/>
    <xf numFmtId="3" fontId="8" fillId="0" borderId="116" xfId="0" applyNumberFormat="1" applyFont="1" applyBorder="1" applyProtection="1"/>
    <xf numFmtId="9" fontId="19" fillId="0" borderId="67" xfId="0" applyNumberFormat="1" applyFont="1" applyBorder="1" applyAlignment="1" applyProtection="1">
      <alignment horizontal="left" vertical="center"/>
    </xf>
    <xf numFmtId="3" fontId="8" fillId="0" borderId="117" xfId="0" applyNumberFormat="1" applyFont="1" applyBorder="1" applyProtection="1"/>
    <xf numFmtId="0" fontId="0" fillId="0" borderId="7" xfId="0" applyBorder="1" applyProtection="1"/>
    <xf numFmtId="0" fontId="0" fillId="0" borderId="24" xfId="0" applyBorder="1" applyAlignment="1" applyProtection="1">
      <alignment horizontal="center" vertical="center"/>
    </xf>
    <xf numFmtId="0" fontId="0" fillId="0" borderId="0" xfId="0" applyProtection="1">
      <protection locked="0"/>
    </xf>
    <xf numFmtId="0" fontId="7" fillId="10" borderId="0" xfId="0" applyFont="1" applyFill="1" applyAlignment="1" applyProtection="1">
      <alignment vertical="center"/>
      <protection locked="0"/>
    </xf>
    <xf numFmtId="0" fontId="0" fillId="10" borderId="0" xfId="0" applyFill="1" applyProtection="1">
      <protection locked="0"/>
    </xf>
    <xf numFmtId="0" fontId="7" fillId="0" borderId="0" xfId="0" applyFont="1" applyAlignment="1" applyProtection="1">
      <alignment vertical="center"/>
      <protection locked="0"/>
    </xf>
    <xf numFmtId="0" fontId="24" fillId="0" borderId="0" xfId="0" applyFont="1" applyProtection="1">
      <protection locked="0"/>
    </xf>
    <xf numFmtId="0" fontId="28" fillId="14" borderId="9" xfId="0" applyFont="1" applyFill="1" applyBorder="1" applyAlignment="1" applyProtection="1">
      <alignment horizontal="center" vertical="center"/>
      <protection locked="0"/>
    </xf>
    <xf numFmtId="0" fontId="28" fillId="0" borderId="9" xfId="0" applyFont="1" applyBorder="1" applyAlignment="1" applyProtection="1">
      <alignment horizontal="center" vertical="center"/>
      <protection locked="0"/>
    </xf>
    <xf numFmtId="0" fontId="0" fillId="0" borderId="0" xfId="0" applyAlignment="1" applyProtection="1">
      <alignment horizontal="center" vertical="center"/>
      <protection locked="0"/>
    </xf>
    <xf numFmtId="0" fontId="24" fillId="0" borderId="0" xfId="0" applyFont="1" applyProtection="1"/>
    <xf numFmtId="0" fontId="29" fillId="5" borderId="0" xfId="0" applyFont="1" applyFill="1" applyAlignment="1" applyProtection="1">
      <alignment wrapText="1"/>
    </xf>
    <xf numFmtId="0" fontId="29" fillId="0" borderId="0" xfId="0" applyFont="1" applyAlignment="1" applyProtection="1">
      <alignment wrapText="1"/>
    </xf>
    <xf numFmtId="0" fontId="0" fillId="0" borderId="0" xfId="0" applyAlignment="1" applyProtection="1">
      <alignment horizontal="center" vertical="center"/>
    </xf>
    <xf numFmtId="0" fontId="1" fillId="0" borderId="119" xfId="0" applyFont="1" applyBorder="1" applyAlignment="1" applyProtection="1">
      <alignment horizontal="center" vertical="center"/>
    </xf>
    <xf numFmtId="0" fontId="1" fillId="0" borderId="123" xfId="0" applyFont="1" applyBorder="1" applyAlignment="1" applyProtection="1">
      <alignment horizontal="center" vertical="center" wrapText="1"/>
    </xf>
    <xf numFmtId="0" fontId="1" fillId="0" borderId="124" xfId="0" applyFont="1" applyBorder="1" applyAlignment="1" applyProtection="1">
      <alignment horizontal="center" vertical="center"/>
    </xf>
    <xf numFmtId="0" fontId="0" fillId="14" borderId="125" xfId="0" applyFill="1" applyBorder="1" applyAlignment="1" applyProtection="1">
      <alignment horizontal="center" vertical="center"/>
    </xf>
    <xf numFmtId="0" fontId="28" fillId="14" borderId="126" xfId="0" applyFont="1" applyFill="1" applyBorder="1" applyAlignment="1" applyProtection="1">
      <alignment horizontal="center" vertical="center"/>
      <protection locked="0"/>
    </xf>
    <xf numFmtId="0" fontId="0" fillId="0" borderId="125" xfId="0" applyBorder="1" applyAlignment="1" applyProtection="1">
      <alignment horizontal="center" vertical="center"/>
    </xf>
    <xf numFmtId="0" fontId="28" fillId="0" borderId="126" xfId="0" applyFont="1" applyBorder="1" applyAlignment="1" applyProtection="1">
      <alignment horizontal="center" vertical="center"/>
      <protection locked="0"/>
    </xf>
    <xf numFmtId="0" fontId="0" fillId="0" borderId="127" xfId="0" applyBorder="1" applyAlignment="1" applyProtection="1">
      <alignment horizontal="center" vertical="center"/>
    </xf>
    <xf numFmtId="0" fontId="28" fillId="0" borderId="131" xfId="0" applyFont="1" applyBorder="1" applyAlignment="1" applyProtection="1">
      <alignment horizontal="center" vertical="center"/>
    </xf>
    <xf numFmtId="0" fontId="28" fillId="0" borderId="132" xfId="0" applyFont="1" applyBorder="1" applyAlignment="1" applyProtection="1">
      <alignment horizontal="center" vertical="center"/>
    </xf>
    <xf numFmtId="0" fontId="0" fillId="7" borderId="37" xfId="0" applyFill="1" applyBorder="1" applyAlignment="1" applyProtection="1">
      <alignment horizontal="center"/>
      <protection locked="0"/>
    </xf>
    <xf numFmtId="0" fontId="0" fillId="0" borderId="63" xfId="0" applyBorder="1" applyAlignment="1">
      <alignment horizontal="center"/>
    </xf>
    <xf numFmtId="0" fontId="0" fillId="0" borderId="133" xfId="0" applyBorder="1" applyAlignment="1" applyProtection="1">
      <alignment horizontal="center"/>
      <protection locked="0"/>
    </xf>
    <xf numFmtId="0" fontId="0" fillId="16" borderId="145" xfId="0" applyFill="1" applyBorder="1" applyProtection="1"/>
    <xf numFmtId="0" fontId="0" fillId="16" borderId="146" xfId="0" applyFill="1" applyBorder="1" applyProtection="1"/>
    <xf numFmtId="0" fontId="1" fillId="0" borderId="0" xfId="0" applyFont="1" applyBorder="1" applyAlignment="1" applyProtection="1">
      <alignment horizontal="center"/>
    </xf>
    <xf numFmtId="0" fontId="1" fillId="0" borderId="1" xfId="0" applyFont="1" applyBorder="1" applyAlignment="1" applyProtection="1">
      <alignment horizontal="center" vertical="center" wrapText="1"/>
    </xf>
    <xf numFmtId="0" fontId="1" fillId="2" borderId="1" xfId="0" applyFont="1" applyFill="1" applyBorder="1" applyAlignment="1" applyProtection="1">
      <alignment horizontal="center" vertical="center" wrapText="1"/>
    </xf>
    <xf numFmtId="0" fontId="1" fillId="3" borderId="1" xfId="0" applyFont="1" applyFill="1" applyBorder="1" applyAlignment="1" applyProtection="1">
      <alignment horizontal="center" vertical="center" wrapText="1"/>
    </xf>
    <xf numFmtId="0" fontId="3" fillId="4" borderId="2" xfId="1" applyFont="1" applyFill="1" applyBorder="1" applyAlignment="1" applyProtection="1">
      <alignment horizontal="center"/>
    </xf>
    <xf numFmtId="0" fontId="0" fillId="0" borderId="0" xfId="0" applyBorder="1" applyAlignment="1" applyProtection="1"/>
    <xf numFmtId="0" fontId="0" fillId="0" borderId="3" xfId="0" applyBorder="1" applyAlignment="1" applyProtection="1"/>
    <xf numFmtId="0" fontId="0" fillId="0" borderId="4" xfId="0" applyBorder="1" applyAlignment="1" applyProtection="1"/>
    <xf numFmtId="0" fontId="0" fillId="5" borderId="4" xfId="0" applyFill="1" applyBorder="1" applyAlignment="1" applyProtection="1"/>
    <xf numFmtId="0" fontId="3" fillId="0" borderId="5" xfId="1" applyFont="1" applyFill="1" applyBorder="1" applyAlignment="1" applyProtection="1">
      <alignment horizontal="right"/>
    </xf>
    <xf numFmtId="0" fontId="3" fillId="0" borderId="5" xfId="1" applyFont="1" applyFill="1" applyBorder="1" applyAlignment="1" applyProtection="1"/>
    <xf numFmtId="0" fontId="0" fillId="0" borderId="6" xfId="0" applyBorder="1" applyAlignment="1" applyProtection="1"/>
    <xf numFmtId="0" fontId="0" fillId="0" borderId="7" xfId="0" applyBorder="1" applyAlignment="1" applyProtection="1"/>
    <xf numFmtId="0" fontId="0" fillId="5" borderId="7" xfId="0" applyFill="1" applyBorder="1" applyAlignment="1" applyProtection="1"/>
    <xf numFmtId="0" fontId="0" fillId="0" borderId="0" xfId="0" applyBorder="1" applyProtection="1"/>
    <xf numFmtId="0" fontId="0" fillId="0" borderId="6" xfId="0" applyBorder="1" applyProtection="1"/>
    <xf numFmtId="0" fontId="0" fillId="6" borderId="4" xfId="0" applyFill="1" applyBorder="1" applyAlignment="1" applyProtection="1"/>
    <xf numFmtId="0" fontId="0" fillId="6" borderId="7" xfId="0" applyFill="1" applyBorder="1" applyAlignment="1" applyProtection="1"/>
    <xf numFmtId="0" fontId="0" fillId="7" borderId="7" xfId="0" applyFill="1" applyBorder="1" applyAlignment="1" applyProtection="1"/>
    <xf numFmtId="0" fontId="0" fillId="8" borderId="7" xfId="0" applyFill="1" applyBorder="1" applyAlignment="1" applyProtection="1"/>
    <xf numFmtId="0" fontId="0" fillId="9" borderId="7" xfId="0" applyFill="1" applyBorder="1" applyAlignment="1" applyProtection="1"/>
    <xf numFmtId="0" fontId="0" fillId="0" borderId="0" xfId="0" applyAlignment="1" applyProtection="1"/>
    <xf numFmtId="0" fontId="14" fillId="12" borderId="0" xfId="0" applyFont="1" applyFill="1" applyBorder="1" applyAlignment="1">
      <alignment horizontal="center" vertical="center" wrapText="1"/>
    </xf>
    <xf numFmtId="0" fontId="0" fillId="17" borderId="87" xfId="0" applyFill="1" applyBorder="1" applyAlignment="1" applyProtection="1">
      <alignment horizontal="center"/>
    </xf>
    <xf numFmtId="0" fontId="0" fillId="17" borderId="88" xfId="0" applyFill="1" applyBorder="1" applyProtection="1"/>
    <xf numFmtId="0" fontId="0" fillId="17" borderId="88" xfId="0" applyFill="1" applyBorder="1" applyAlignment="1" applyProtection="1">
      <alignment horizontal="center"/>
    </xf>
    <xf numFmtId="0" fontId="1" fillId="17" borderId="88" xfId="0" applyFont="1" applyFill="1" applyBorder="1" applyAlignment="1" applyProtection="1">
      <alignment horizontal="center"/>
    </xf>
    <xf numFmtId="165" fontId="1" fillId="17" borderId="154" xfId="0" applyNumberFormat="1" applyFont="1" applyFill="1" applyBorder="1" applyProtection="1"/>
    <xf numFmtId="43" fontId="0" fillId="13" borderId="32" xfId="2" applyNumberFormat="1" applyFont="1" applyFill="1" applyBorder="1" applyProtection="1"/>
    <xf numFmtId="43" fontId="31" fillId="17" borderId="32" xfId="2" applyNumberFormat="1" applyFont="1" applyFill="1" applyBorder="1" applyAlignment="1" applyProtection="1">
      <alignment horizontal="center" vertical="center"/>
    </xf>
    <xf numFmtId="0" fontId="33" fillId="0" borderId="0" xfId="0" applyFont="1" applyProtection="1"/>
    <xf numFmtId="43" fontId="0" fillId="0" borderId="32" xfId="2" applyNumberFormat="1" applyFont="1" applyBorder="1" applyProtection="1">
      <protection locked="0"/>
    </xf>
    <xf numFmtId="0" fontId="1" fillId="0" borderId="156" xfId="0" applyFont="1" applyBorder="1" applyAlignment="1" applyProtection="1">
      <alignment horizontal="center" vertical="center" wrapText="1"/>
    </xf>
    <xf numFmtId="0" fontId="12" fillId="15" borderId="32" xfId="0" applyFont="1" applyFill="1" applyBorder="1" applyAlignment="1" applyProtection="1">
      <alignment vertical="center"/>
    </xf>
    <xf numFmtId="0" fontId="0" fillId="15" borderId="32" xfId="0" applyFill="1" applyBorder="1" applyAlignment="1" applyProtection="1">
      <alignment horizontal="center" vertical="center"/>
    </xf>
    <xf numFmtId="0" fontId="0" fillId="15" borderId="32" xfId="0" applyFill="1" applyBorder="1" applyAlignment="1" applyProtection="1">
      <alignment vertical="center"/>
    </xf>
    <xf numFmtId="0" fontId="0" fillId="15" borderId="32" xfId="0" applyFill="1" applyBorder="1" applyAlignment="1" applyProtection="1">
      <alignment horizontal="left" vertical="center"/>
    </xf>
    <xf numFmtId="4" fontId="0" fillId="0" borderId="8" xfId="0" applyNumberFormat="1" applyBorder="1" applyAlignment="1" applyProtection="1">
      <alignment horizontal="center"/>
      <protection locked="0"/>
    </xf>
    <xf numFmtId="0" fontId="0" fillId="0" borderId="32" xfId="2" applyNumberFormat="1" applyFont="1" applyBorder="1" applyAlignment="1" applyProtection="1">
      <alignment horizontal="center" vertical="center"/>
      <protection locked="0"/>
    </xf>
    <xf numFmtId="0" fontId="0" fillId="0" borderId="155" xfId="2" applyNumberFormat="1" applyFont="1" applyBorder="1" applyAlignment="1" applyProtection="1">
      <alignment horizontal="center" vertical="center"/>
      <protection locked="0"/>
    </xf>
    <xf numFmtId="0" fontId="1" fillId="0" borderId="50" xfId="0" applyFont="1" applyBorder="1" applyAlignment="1" applyProtection="1">
      <alignment horizontal="center" vertical="center" wrapText="1"/>
    </xf>
    <xf numFmtId="0" fontId="1" fillId="0" borderId="49" xfId="0" applyFont="1" applyBorder="1" applyAlignment="1" applyProtection="1">
      <alignment horizontal="center" vertical="center" wrapText="1"/>
    </xf>
    <xf numFmtId="0" fontId="1" fillId="0" borderId="63" xfId="0" applyFont="1" applyBorder="1" applyAlignment="1" applyProtection="1">
      <alignment horizontal="center" vertical="center" wrapText="1"/>
    </xf>
    <xf numFmtId="1" fontId="0" fillId="0" borderId="157" xfId="2" applyNumberFormat="1" applyFont="1" applyBorder="1" applyAlignment="1" applyProtection="1">
      <alignment horizontal="right" indent="1"/>
      <protection locked="0"/>
    </xf>
    <xf numFmtId="0" fontId="1" fillId="0" borderId="158" xfId="0" applyFont="1" applyBorder="1" applyAlignment="1" applyProtection="1">
      <alignment horizontal="center" vertical="center" wrapText="1"/>
    </xf>
    <xf numFmtId="165" fontId="0" fillId="0" borderId="159" xfId="2" applyNumberFormat="1" applyFont="1" applyBorder="1" applyProtection="1"/>
    <xf numFmtId="0" fontId="0" fillId="0" borderId="96" xfId="0" applyBorder="1" applyAlignment="1">
      <alignment horizontal="center"/>
    </xf>
    <xf numFmtId="0" fontId="0" fillId="0" borderId="64" xfId="0" applyBorder="1" applyAlignment="1">
      <alignment horizontal="center"/>
    </xf>
    <xf numFmtId="0" fontId="0" fillId="0" borderId="65" xfId="0" applyBorder="1" applyAlignment="1">
      <alignment horizontal="center"/>
    </xf>
    <xf numFmtId="0" fontId="0" fillId="0" borderId="50" xfId="0" applyBorder="1" applyAlignment="1">
      <alignment horizontal="center" vertical="center" wrapText="1"/>
    </xf>
    <xf numFmtId="0" fontId="0" fillId="10" borderId="0" xfId="0" applyFill="1" applyAlignment="1" applyProtection="1">
      <alignment horizontal="center"/>
    </xf>
    <xf numFmtId="0" fontId="9" fillId="0" borderId="0" xfId="0" applyFont="1" applyAlignment="1" applyProtection="1">
      <alignment horizontal="left" vertical="center"/>
    </xf>
    <xf numFmtId="0" fontId="0" fillId="0" borderId="0" xfId="0" quotePrefix="1"/>
    <xf numFmtId="0" fontId="0" fillId="0" borderId="169" xfId="0" applyBorder="1" applyAlignment="1">
      <alignment horizontal="center" vertical="center"/>
    </xf>
    <xf numFmtId="0" fontId="0" fillId="14" borderId="170" xfId="0" applyFill="1" applyBorder="1" applyAlignment="1">
      <alignment horizontal="center" vertical="center"/>
    </xf>
    <xf numFmtId="0" fontId="0" fillId="11" borderId="170" xfId="0" applyFill="1" applyBorder="1" applyAlignment="1">
      <alignment horizontal="center" vertical="center"/>
    </xf>
    <xf numFmtId="0" fontId="1" fillId="0" borderId="177" xfId="0" applyFont="1" applyBorder="1" applyAlignment="1">
      <alignment horizontal="center" vertical="center"/>
    </xf>
    <xf numFmtId="0" fontId="1" fillId="0" borderId="178" xfId="0" applyFont="1" applyBorder="1" applyAlignment="1">
      <alignment horizontal="center" vertical="center"/>
    </xf>
    <xf numFmtId="0" fontId="37" fillId="0" borderId="14" xfId="0" applyFont="1" applyBorder="1" applyAlignment="1" applyProtection="1">
      <alignment horizontal="center" vertical="center" wrapText="1"/>
      <protection locked="0"/>
    </xf>
    <xf numFmtId="0" fontId="37" fillId="14" borderId="166" xfId="0" applyFont="1" applyFill="1" applyBorder="1" applyAlignment="1" applyProtection="1">
      <alignment horizontal="center" vertical="center"/>
      <protection locked="0"/>
    </xf>
    <xf numFmtId="0" fontId="0" fillId="0" borderId="4" xfId="0" applyBorder="1" applyAlignment="1" applyProtection="1">
      <alignment horizontal="left" vertical="center" wrapText="1"/>
      <protection locked="0"/>
    </xf>
    <xf numFmtId="0" fontId="0" fillId="0" borderId="7" xfId="0" applyBorder="1" applyAlignment="1" applyProtection="1">
      <alignment horizontal="left" vertical="center" wrapText="1"/>
      <protection locked="0"/>
    </xf>
    <xf numFmtId="0" fontId="0" fillId="0" borderId="7" xfId="0" applyBorder="1" applyAlignment="1" applyProtection="1">
      <alignment horizontal="center" vertical="center" wrapText="1"/>
      <protection locked="0"/>
    </xf>
    <xf numFmtId="0" fontId="0" fillId="0" borderId="61" xfId="0" applyBorder="1" applyAlignment="1" applyProtection="1">
      <alignment horizontal="center" vertical="center"/>
      <protection locked="0"/>
    </xf>
    <xf numFmtId="0" fontId="0" fillId="13" borderId="4" xfId="0" applyFill="1" applyBorder="1" applyAlignment="1" applyProtection="1">
      <alignment horizontal="center" vertical="center" wrapText="1"/>
    </xf>
    <xf numFmtId="0" fontId="0" fillId="13" borderId="7" xfId="0" applyFill="1" applyBorder="1" applyAlignment="1" applyProtection="1">
      <alignment horizontal="center" vertical="center" wrapText="1"/>
    </xf>
    <xf numFmtId="0" fontId="0" fillId="13" borderId="61" xfId="0" applyFill="1" applyBorder="1" applyAlignment="1" applyProtection="1">
      <alignment horizontal="center" vertical="center"/>
    </xf>
    <xf numFmtId="3" fontId="0" fillId="0" borderId="0" xfId="0" applyNumberFormat="1" applyProtection="1"/>
    <xf numFmtId="0" fontId="1" fillId="0" borderId="49" xfId="0" applyFont="1" applyBorder="1" applyAlignment="1" applyProtection="1">
      <alignment horizontal="center" vertical="center"/>
    </xf>
    <xf numFmtId="0" fontId="1" fillId="0" borderId="51" xfId="0" applyFont="1" applyFill="1" applyBorder="1" applyAlignment="1" applyProtection="1">
      <alignment horizontal="center" vertical="center"/>
    </xf>
    <xf numFmtId="0" fontId="1" fillId="0" borderId="69" xfId="0" applyFont="1" applyBorder="1" applyAlignment="1" applyProtection="1">
      <alignment horizontal="center" vertical="center" wrapText="1"/>
    </xf>
    <xf numFmtId="0" fontId="0" fillId="0" borderId="0" xfId="0" applyAlignment="1">
      <alignment vertical="center"/>
    </xf>
    <xf numFmtId="0" fontId="0" fillId="0" borderId="0" xfId="0" quotePrefix="1" applyAlignment="1">
      <alignment vertical="center"/>
    </xf>
    <xf numFmtId="1" fontId="0" fillId="0" borderId="157" xfId="2" applyNumberFormat="1" applyFont="1" applyBorder="1" applyAlignment="1" applyProtection="1">
      <alignment horizontal="right" indent="1"/>
    </xf>
    <xf numFmtId="1" fontId="0" fillId="0" borderId="181" xfId="2" applyNumberFormat="1" applyFont="1" applyBorder="1" applyAlignment="1" applyProtection="1">
      <alignment horizontal="right" indent="1"/>
    </xf>
    <xf numFmtId="0" fontId="0" fillId="3" borderId="23" xfId="0" applyFill="1" applyBorder="1"/>
    <xf numFmtId="0" fontId="0" fillId="3" borderId="113" xfId="0" applyFill="1" applyBorder="1"/>
    <xf numFmtId="0" fontId="0" fillId="3" borderId="114" xfId="0" applyFill="1" applyBorder="1" applyAlignment="1" applyProtection="1">
      <alignment horizontal="center" wrapText="1"/>
    </xf>
    <xf numFmtId="0" fontId="0" fillId="0" borderId="66" xfId="0" applyBorder="1"/>
    <xf numFmtId="0" fontId="0" fillId="0" borderId="68" xfId="0" applyBorder="1"/>
    <xf numFmtId="0" fontId="0" fillId="0" borderId="182" xfId="0" applyBorder="1"/>
    <xf numFmtId="0" fontId="0" fillId="0" borderId="64" xfId="0" applyBorder="1"/>
    <xf numFmtId="0" fontId="0" fillId="0" borderId="51" xfId="0" applyBorder="1" applyAlignment="1">
      <alignment horizontal="center"/>
    </xf>
    <xf numFmtId="0" fontId="0" fillId="0" borderId="72" xfId="0" applyBorder="1" applyAlignment="1">
      <alignment horizontal="center"/>
    </xf>
    <xf numFmtId="0" fontId="1" fillId="0" borderId="183" xfId="0" applyFont="1" applyBorder="1" applyAlignment="1">
      <alignment horizontal="center"/>
    </xf>
    <xf numFmtId="0" fontId="0" fillId="0" borderId="184" xfId="0" applyBorder="1" applyAlignment="1">
      <alignment horizontal="center"/>
    </xf>
    <xf numFmtId="0" fontId="0" fillId="0" borderId="161" xfId="0" applyBorder="1" applyAlignment="1">
      <alignment horizontal="center"/>
    </xf>
    <xf numFmtId="0" fontId="0" fillId="0" borderId="125" xfId="0" applyBorder="1" applyAlignment="1">
      <alignment horizontal="center"/>
    </xf>
    <xf numFmtId="0" fontId="0" fillId="0" borderId="127" xfId="0" applyBorder="1" applyAlignment="1">
      <alignment horizontal="center"/>
    </xf>
    <xf numFmtId="0" fontId="40" fillId="0" borderId="0" xfId="0" applyFont="1"/>
    <xf numFmtId="0" fontId="13" fillId="0" borderId="0" xfId="0" applyFont="1"/>
    <xf numFmtId="0" fontId="0" fillId="0" borderId="8" xfId="0" applyBorder="1" applyProtection="1">
      <protection locked="0"/>
    </xf>
    <xf numFmtId="0" fontId="39" fillId="0" borderId="0" xfId="0" applyFont="1" applyBorder="1" applyProtection="1"/>
    <xf numFmtId="0" fontId="39" fillId="0" borderId="0" xfId="0" applyFont="1" applyBorder="1" applyAlignment="1" applyProtection="1">
      <alignment horizontal="center" vertical="center" wrapText="1"/>
    </xf>
    <xf numFmtId="0" fontId="39" fillId="0" borderId="0" xfId="0" applyFont="1" applyBorder="1" applyAlignment="1" applyProtection="1">
      <alignment horizontal="center" vertical="center"/>
    </xf>
    <xf numFmtId="0" fontId="0" fillId="0" borderId="119" xfId="0" applyBorder="1" applyAlignment="1">
      <alignment horizontal="center" vertical="center"/>
    </xf>
    <xf numFmtId="0" fontId="0" fillId="14" borderId="125" xfId="0" applyFill="1" applyBorder="1" applyAlignment="1">
      <alignment horizontal="center" vertical="center"/>
    </xf>
    <xf numFmtId="0" fontId="0" fillId="11" borderId="164" xfId="0" applyFill="1" applyBorder="1" applyAlignment="1">
      <alignment horizontal="center" vertical="center"/>
    </xf>
    <xf numFmtId="0" fontId="0" fillId="14" borderId="164" xfId="0" applyFill="1" applyBorder="1" applyAlignment="1">
      <alignment horizontal="center" vertical="center"/>
    </xf>
    <xf numFmtId="0" fontId="1" fillId="0" borderId="49" xfId="0" applyFont="1" applyBorder="1" applyAlignment="1" applyProtection="1">
      <alignment horizontal="center"/>
    </xf>
    <xf numFmtId="0" fontId="1" fillId="0" borderId="50" xfId="0" applyFont="1" applyBorder="1" applyAlignment="1" applyProtection="1">
      <alignment horizontal="center"/>
    </xf>
    <xf numFmtId="0" fontId="0" fillId="0" borderId="161" xfId="0" applyBorder="1" applyAlignment="1" applyProtection="1">
      <alignment horizontal="center" vertical="center"/>
    </xf>
    <xf numFmtId="0" fontId="0" fillId="0" borderId="162" xfId="0" applyBorder="1" applyAlignment="1" applyProtection="1">
      <alignment horizontal="center" vertical="center" wrapText="1"/>
    </xf>
    <xf numFmtId="0" fontId="0" fillId="14" borderId="164" xfId="0" applyFill="1" applyBorder="1" applyAlignment="1" applyProtection="1">
      <alignment horizontal="center" vertical="center"/>
    </xf>
    <xf numFmtId="0" fontId="0" fillId="14" borderId="22" xfId="0" applyFill="1" applyBorder="1" applyAlignment="1" applyProtection="1">
      <alignment horizontal="center" vertical="center" wrapText="1"/>
    </xf>
    <xf numFmtId="0" fontId="0" fillId="0" borderId="131" xfId="0" applyBorder="1" applyAlignment="1" applyProtection="1">
      <alignment horizontal="center" vertical="top"/>
    </xf>
    <xf numFmtId="0" fontId="38" fillId="0" borderId="0" xfId="0" applyFont="1" applyProtection="1"/>
    <xf numFmtId="4" fontId="38" fillId="0" borderId="0" xfId="0" applyNumberFormat="1" applyFont="1" applyProtection="1"/>
    <xf numFmtId="0" fontId="0" fillId="0" borderId="61" xfId="0" applyBorder="1" applyAlignment="1" applyProtection="1">
      <alignment horizontal="left" vertical="center"/>
      <protection locked="0"/>
    </xf>
    <xf numFmtId="0" fontId="0" fillId="0" borderId="4" xfId="0" applyBorder="1" applyAlignment="1" applyProtection="1">
      <alignment horizontal="center" vertical="center" wrapText="1"/>
    </xf>
    <xf numFmtId="0" fontId="0" fillId="0" borderId="7" xfId="0" applyBorder="1" applyAlignment="1" applyProtection="1">
      <alignment horizontal="center" vertical="center" wrapText="1"/>
    </xf>
    <xf numFmtId="0" fontId="0" fillId="0" borderId="61" xfId="0" applyBorder="1" applyAlignment="1" applyProtection="1">
      <alignment horizontal="center" vertical="center"/>
    </xf>
    <xf numFmtId="3" fontId="8" fillId="15" borderId="32" xfId="0" applyNumberFormat="1" applyFont="1" applyFill="1" applyBorder="1" applyAlignment="1" applyProtection="1">
      <alignment horizontal="center" vertical="center"/>
    </xf>
    <xf numFmtId="0" fontId="42" fillId="0" borderId="0" xfId="0" applyFont="1" applyProtection="1"/>
    <xf numFmtId="43" fontId="0" fillId="0" borderId="32" xfId="2" applyNumberFormat="1" applyFont="1" applyBorder="1" applyAlignment="1" applyProtection="1">
      <alignment vertical="center"/>
      <protection locked="0"/>
    </xf>
    <xf numFmtId="37" fontId="0" fillId="0" borderId="32" xfId="2" applyNumberFormat="1" applyFont="1" applyBorder="1" applyAlignment="1" applyProtection="1">
      <alignment horizontal="center" vertical="center"/>
    </xf>
    <xf numFmtId="0" fontId="0" fillId="0" borderId="187" xfId="0" applyBorder="1" applyAlignment="1" applyProtection="1">
      <alignment horizontal="center"/>
    </xf>
    <xf numFmtId="0" fontId="1" fillId="0" borderId="26" xfId="0" applyFont="1" applyBorder="1" applyAlignment="1" applyProtection="1">
      <alignment horizontal="center" vertical="center"/>
    </xf>
    <xf numFmtId="0" fontId="1" fillId="0" borderId="27" xfId="0" applyFont="1" applyBorder="1" applyAlignment="1" applyProtection="1">
      <alignment horizontal="center" vertical="center"/>
    </xf>
    <xf numFmtId="0" fontId="1" fillId="0" borderId="30" xfId="0" applyFont="1" applyBorder="1" applyAlignment="1" applyProtection="1">
      <alignment horizontal="center" vertical="center"/>
    </xf>
    <xf numFmtId="0" fontId="0" fillId="0" borderId="187" xfId="0" applyFill="1" applyBorder="1" applyAlignment="1" applyProtection="1">
      <alignment horizontal="center" vertical="center" wrapText="1"/>
    </xf>
    <xf numFmtId="165" fontId="0" fillId="0" borderId="159" xfId="2" applyNumberFormat="1" applyFont="1" applyBorder="1" applyAlignment="1" applyProtection="1">
      <alignment vertical="center"/>
    </xf>
    <xf numFmtId="165" fontId="1" fillId="17" borderId="188" xfId="0" applyNumberFormat="1" applyFont="1" applyFill="1" applyBorder="1" applyProtection="1"/>
    <xf numFmtId="3" fontId="20" fillId="0" borderId="189" xfId="0" applyNumberFormat="1" applyFont="1" applyBorder="1" applyAlignment="1" applyProtection="1">
      <alignment horizontal="center" vertical="center"/>
    </xf>
    <xf numFmtId="0" fontId="0" fillId="0" borderId="3" xfId="0" applyBorder="1" applyAlignment="1">
      <alignment vertical="center"/>
    </xf>
    <xf numFmtId="0" fontId="0" fillId="0" borderId="6" xfId="0" applyBorder="1" applyAlignment="1">
      <alignment vertical="center"/>
    </xf>
    <xf numFmtId="0" fontId="29" fillId="5" borderId="0" xfId="0" applyFont="1" applyFill="1" applyAlignment="1" applyProtection="1"/>
    <xf numFmtId="0" fontId="0" fillId="0" borderId="56" xfId="0" applyBorder="1" applyProtection="1"/>
    <xf numFmtId="0" fontId="0" fillId="0" borderId="190" xfId="0" applyBorder="1" applyProtection="1"/>
    <xf numFmtId="0" fontId="0" fillId="0" borderId="32" xfId="0" applyBorder="1" applyProtection="1"/>
    <xf numFmtId="0" fontId="1" fillId="0" borderId="191" xfId="0" applyFont="1" applyBorder="1" applyAlignment="1" applyProtection="1">
      <alignment horizontal="center" vertical="center"/>
    </xf>
    <xf numFmtId="0" fontId="1" fillId="0" borderId="192" xfId="0" applyFont="1" applyBorder="1" applyAlignment="1" applyProtection="1">
      <alignment horizontal="center" vertical="center"/>
    </xf>
    <xf numFmtId="0" fontId="12" fillId="0" borderId="0" xfId="0" applyFont="1" applyAlignment="1">
      <alignment horizontal="center" vertical="center"/>
    </xf>
    <xf numFmtId="0" fontId="37" fillId="0" borderId="0" xfId="0" applyFont="1" applyAlignment="1">
      <alignment horizontal="center" vertical="center"/>
    </xf>
    <xf numFmtId="166" fontId="1" fillId="10" borderId="0" xfId="0" applyNumberFormat="1" applyFont="1" applyFill="1" applyAlignment="1" applyProtection="1">
      <alignment horizontal="center" vertical="center"/>
    </xf>
    <xf numFmtId="0" fontId="0" fillId="0" borderId="0" xfId="0" applyFont="1" applyBorder="1" applyAlignment="1" applyProtection="1">
      <alignment horizontal="center" vertical="center" wrapText="1"/>
    </xf>
    <xf numFmtId="0" fontId="0" fillId="0" borderId="0" xfId="0" applyFont="1" applyBorder="1" applyAlignment="1" applyProtection="1">
      <alignment horizontal="center" vertical="center"/>
    </xf>
    <xf numFmtId="0" fontId="0" fillId="0" borderId="193" xfId="0" applyBorder="1" applyAlignment="1" applyProtection="1">
      <alignment horizontal="center" vertical="center" wrapText="1"/>
    </xf>
    <xf numFmtId="0" fontId="0" fillId="0" borderId="194" xfId="0" applyFill="1" applyBorder="1" applyAlignment="1" applyProtection="1">
      <alignment horizontal="center" vertical="center" wrapText="1"/>
    </xf>
    <xf numFmtId="0" fontId="0" fillId="0" borderId="195" xfId="0" applyFill="1" applyBorder="1" applyAlignment="1" applyProtection="1">
      <alignment horizontal="center" vertical="center" wrapText="1"/>
    </xf>
    <xf numFmtId="0" fontId="0" fillId="0" borderId="194" xfId="0" applyBorder="1" applyAlignment="1" applyProtection="1">
      <alignment horizontal="left" vertical="center"/>
    </xf>
    <xf numFmtId="0" fontId="45" fillId="10" borderId="0" xfId="0" applyFont="1" applyFill="1" applyAlignment="1">
      <alignment horizontal="center" vertical="center"/>
    </xf>
    <xf numFmtId="0" fontId="0" fillId="0" borderId="193" xfId="0" applyBorder="1" applyAlignment="1" applyProtection="1">
      <alignment horizontal="center"/>
    </xf>
    <xf numFmtId="0" fontId="0" fillId="0" borderId="196" xfId="0" applyBorder="1" applyAlignment="1" applyProtection="1">
      <alignment horizontal="center" vertical="center" wrapText="1"/>
    </xf>
    <xf numFmtId="0" fontId="0" fillId="0" borderId="196" xfId="0" applyFill="1" applyBorder="1" applyAlignment="1" applyProtection="1">
      <alignment horizontal="center" vertical="center" wrapText="1"/>
    </xf>
    <xf numFmtId="0" fontId="0" fillId="0" borderId="197" xfId="0" applyBorder="1" applyAlignment="1" applyProtection="1">
      <alignment horizontal="center"/>
    </xf>
    <xf numFmtId="0" fontId="0" fillId="0" borderId="198" xfId="0" applyFill="1" applyBorder="1" applyAlignment="1" applyProtection="1">
      <alignment horizontal="center"/>
    </xf>
    <xf numFmtId="0" fontId="0" fillId="0" borderId="199" xfId="0" applyFill="1" applyBorder="1" applyAlignment="1" applyProtection="1">
      <alignment horizontal="center"/>
    </xf>
    <xf numFmtId="0" fontId="0" fillId="0" borderId="200" xfId="0" applyBorder="1" applyAlignment="1" applyProtection="1">
      <alignment horizontal="center"/>
    </xf>
    <xf numFmtId="0" fontId="0" fillId="0" borderId="201" xfId="0" applyBorder="1" applyAlignment="1" applyProtection="1">
      <alignment horizontal="center"/>
    </xf>
    <xf numFmtId="0" fontId="0" fillId="0" borderId="202" xfId="0" applyBorder="1" applyAlignment="1" applyProtection="1">
      <alignment horizontal="center"/>
    </xf>
    <xf numFmtId="0" fontId="0" fillId="0" borderId="203" xfId="0" applyBorder="1" applyAlignment="1" applyProtection="1">
      <alignment horizontal="center"/>
    </xf>
    <xf numFmtId="0" fontId="0" fillId="0" borderId="204" xfId="0" applyBorder="1" applyAlignment="1" applyProtection="1">
      <alignment horizontal="center"/>
    </xf>
    <xf numFmtId="0" fontId="0" fillId="0" borderId="198" xfId="0" applyBorder="1" applyAlignment="1" applyProtection="1">
      <alignment horizontal="center"/>
    </xf>
    <xf numFmtId="0" fontId="0" fillId="0" borderId="199" xfId="0" applyBorder="1" applyAlignment="1" applyProtection="1">
      <alignment horizontal="center"/>
    </xf>
    <xf numFmtId="0" fontId="46" fillId="0" borderId="187" xfId="0" applyFont="1" applyBorder="1" applyAlignment="1" applyProtection="1">
      <alignment horizontal="center" vertical="center" wrapText="1"/>
    </xf>
    <xf numFmtId="0" fontId="0" fillId="0" borderId="0" xfId="0" applyFill="1" applyBorder="1" applyAlignment="1" applyProtection="1">
      <alignment horizontal="center" vertical="center" wrapText="1"/>
    </xf>
    <xf numFmtId="0" fontId="0" fillId="0" borderId="0" xfId="0" applyFill="1" applyBorder="1" applyAlignment="1" applyProtection="1">
      <alignment horizontal="center"/>
    </xf>
    <xf numFmtId="0" fontId="0" fillId="0" borderId="206" xfId="0" applyBorder="1" applyAlignment="1" applyProtection="1">
      <alignment horizontal="center" vertical="center"/>
      <protection locked="0"/>
    </xf>
    <xf numFmtId="0" fontId="0" fillId="0" borderId="205" xfId="0" applyBorder="1" applyAlignment="1" applyProtection="1">
      <alignment horizontal="center" vertical="center"/>
      <protection locked="0"/>
    </xf>
    <xf numFmtId="0" fontId="47" fillId="0" borderId="193" xfId="0" applyFont="1" applyBorder="1" applyAlignment="1" applyProtection="1">
      <alignment horizontal="center"/>
    </xf>
    <xf numFmtId="0" fontId="8" fillId="0" borderId="193" xfId="0" applyFont="1" applyBorder="1" applyAlignment="1" applyProtection="1">
      <alignment horizontal="center"/>
    </xf>
    <xf numFmtId="9" fontId="46" fillId="0" borderId="70" xfId="0" applyNumberFormat="1" applyFont="1" applyBorder="1" applyAlignment="1" applyProtection="1">
      <alignment horizontal="center" vertical="center"/>
    </xf>
    <xf numFmtId="4" fontId="46" fillId="0" borderId="70" xfId="0" applyNumberFormat="1" applyFont="1" applyBorder="1" applyAlignment="1" applyProtection="1">
      <alignment horizontal="center" vertical="center"/>
    </xf>
    <xf numFmtId="0" fontId="46" fillId="0" borderId="70" xfId="0" applyFont="1" applyBorder="1" applyAlignment="1" applyProtection="1">
      <alignment horizontal="center" vertical="center"/>
    </xf>
    <xf numFmtId="9" fontId="48" fillId="0" borderId="70" xfId="0" applyNumberFormat="1" applyFont="1" applyBorder="1" applyAlignment="1" applyProtection="1">
      <alignment horizontal="center" vertical="center" wrapText="1"/>
    </xf>
    <xf numFmtId="0" fontId="48" fillId="0" borderId="0" xfId="0" applyFont="1" applyAlignment="1" applyProtection="1">
      <alignment horizontal="center" vertical="center"/>
    </xf>
    <xf numFmtId="0" fontId="1" fillId="0" borderId="207" xfId="0" applyFont="1" applyFill="1" applyBorder="1" applyAlignment="1" applyProtection="1">
      <alignment horizontal="center" vertical="center" wrapText="1"/>
    </xf>
    <xf numFmtId="0" fontId="0" fillId="0" borderId="207" xfId="0" applyBorder="1" applyAlignment="1" applyProtection="1">
      <alignment horizontal="center" vertical="center"/>
    </xf>
    <xf numFmtId="0" fontId="1" fillId="0" borderId="207" xfId="0" applyFont="1" applyBorder="1" applyAlignment="1" applyProtection="1">
      <alignment horizontal="center" vertical="center"/>
    </xf>
    <xf numFmtId="3" fontId="1" fillId="0" borderId="207" xfId="0" applyNumberFormat="1" applyFont="1" applyBorder="1" applyAlignment="1" applyProtection="1">
      <alignment horizontal="center" vertical="center"/>
    </xf>
    <xf numFmtId="0" fontId="1" fillId="0" borderId="0" xfId="0" applyFont="1" applyFill="1" applyBorder="1" applyAlignment="1" applyProtection="1">
      <alignment horizontal="center" vertical="center"/>
    </xf>
    <xf numFmtId="0" fontId="9" fillId="10" borderId="0" xfId="0" applyFont="1" applyFill="1" applyAlignment="1" applyProtection="1">
      <alignment vertical="center"/>
      <protection locked="0"/>
    </xf>
    <xf numFmtId="0" fontId="0" fillId="7" borderId="37" xfId="0" applyFill="1" applyBorder="1" applyAlignment="1" applyProtection="1">
      <alignment horizontal="center"/>
      <protection locked="0"/>
    </xf>
    <xf numFmtId="0" fontId="41" fillId="0" borderId="0" xfId="3" applyAlignment="1" applyProtection="1">
      <alignment horizontal="center"/>
    </xf>
    <xf numFmtId="0" fontId="0" fillId="11" borderId="127" xfId="0" applyFill="1" applyBorder="1" applyAlignment="1">
      <alignment horizontal="center" vertical="center"/>
    </xf>
    <xf numFmtId="43" fontId="27" fillId="0" borderId="32" xfId="2" applyNumberFormat="1" applyFont="1" applyBorder="1" applyAlignment="1" applyProtection="1">
      <alignment vertical="center"/>
      <protection locked="0"/>
    </xf>
    <xf numFmtId="0" fontId="40" fillId="0" borderId="0" xfId="0" applyFont="1" applyAlignment="1" applyProtection="1">
      <alignment horizontal="center"/>
    </xf>
    <xf numFmtId="0" fontId="0" fillId="0" borderId="208" xfId="0" applyBorder="1" applyAlignment="1" applyProtection="1">
      <alignment horizontal="center" vertical="center"/>
      <protection locked="0"/>
    </xf>
    <xf numFmtId="0" fontId="0" fillId="14" borderId="209" xfId="0" applyFill="1" applyBorder="1" applyAlignment="1" applyProtection="1">
      <alignment horizontal="center" vertical="center"/>
      <protection locked="0"/>
    </xf>
    <xf numFmtId="0" fontId="0" fillId="0" borderId="209" xfId="0" applyBorder="1" applyAlignment="1" applyProtection="1">
      <alignment horizontal="center" vertical="center"/>
      <protection locked="0"/>
    </xf>
    <xf numFmtId="0" fontId="0" fillId="0" borderId="210" xfId="0" applyBorder="1" applyAlignment="1" applyProtection="1">
      <alignment horizontal="center" vertical="center"/>
      <protection locked="0"/>
    </xf>
    <xf numFmtId="0" fontId="20" fillId="0" borderId="8" xfId="0" applyFont="1" applyBorder="1" applyAlignment="1" applyProtection="1">
      <alignment horizontal="center" vertical="center" wrapText="1"/>
    </xf>
    <xf numFmtId="0" fontId="20" fillId="0" borderId="8" xfId="0" applyFont="1" applyBorder="1" applyAlignment="1" applyProtection="1">
      <alignment horizontal="center" vertical="center"/>
    </xf>
    <xf numFmtId="0" fontId="0" fillId="0" borderId="8" xfId="0" applyBorder="1" applyAlignment="1" applyProtection="1">
      <alignment horizontal="center" vertical="center" wrapText="1"/>
    </xf>
    <xf numFmtId="0" fontId="0" fillId="0" borderId="165" xfId="0" applyBorder="1" applyAlignment="1" applyProtection="1">
      <alignment horizontal="center" vertical="center"/>
    </xf>
    <xf numFmtId="0" fontId="39" fillId="0" borderId="0" xfId="0" applyFont="1" applyProtection="1"/>
    <xf numFmtId="0" fontId="0" fillId="10" borderId="0" xfId="0" applyFill="1" applyAlignment="1" applyProtection="1">
      <alignment horizontal="left" indent="1"/>
    </xf>
    <xf numFmtId="0" fontId="51" fillId="0" borderId="0" xfId="0" applyFont="1" applyProtection="1"/>
    <xf numFmtId="0" fontId="0" fillId="14" borderId="165" xfId="0" applyFill="1" applyBorder="1" applyAlignment="1" applyProtection="1">
      <alignment horizontal="center" vertical="center" wrapText="1"/>
    </xf>
    <xf numFmtId="0" fontId="0" fillId="14" borderId="165" xfId="0" applyFill="1" applyBorder="1" applyAlignment="1" applyProtection="1">
      <alignment horizontal="center" vertical="center"/>
    </xf>
    <xf numFmtId="0" fontId="0" fillId="0" borderId="165" xfId="0" applyBorder="1" applyAlignment="1" applyProtection="1">
      <alignment horizontal="center" vertical="center" wrapText="1"/>
    </xf>
    <xf numFmtId="3" fontId="52" fillId="0" borderId="113" xfId="0" applyNumberFormat="1" applyFont="1" applyBorder="1" applyProtection="1"/>
    <xf numFmtId="3" fontId="1" fillId="0" borderId="89" xfId="0" applyNumberFormat="1" applyFont="1" applyBorder="1" applyAlignment="1" applyProtection="1">
      <alignment horizontal="center" vertical="center"/>
    </xf>
    <xf numFmtId="0" fontId="53" fillId="0" borderId="81" xfId="0" applyFont="1" applyBorder="1" applyAlignment="1" applyProtection="1">
      <alignment horizontal="center" vertical="center"/>
    </xf>
    <xf numFmtId="0" fontId="15" fillId="10" borderId="0" xfId="0" applyFont="1" applyFill="1" applyAlignment="1" applyProtection="1">
      <alignment horizontal="center"/>
    </xf>
    <xf numFmtId="0" fontId="15" fillId="10" borderId="0" xfId="0" applyFont="1" applyFill="1" applyAlignment="1">
      <alignment horizontal="center"/>
    </xf>
    <xf numFmtId="0" fontId="0" fillId="0" borderId="162" xfId="0" applyFill="1" applyBorder="1" applyAlignment="1" applyProtection="1">
      <alignment horizontal="center"/>
      <protection locked="0"/>
    </xf>
    <xf numFmtId="168" fontId="9" fillId="10" borderId="166" xfId="0" applyNumberFormat="1" applyFont="1" applyFill="1" applyBorder="1" applyAlignment="1" applyProtection="1">
      <alignment horizontal="center"/>
      <protection locked="0"/>
    </xf>
    <xf numFmtId="0" fontId="0" fillId="10" borderId="167" xfId="0" applyFill="1" applyBorder="1" applyProtection="1">
      <protection locked="0"/>
    </xf>
    <xf numFmtId="4" fontId="9" fillId="10" borderId="168" xfId="0" applyNumberFormat="1" applyFont="1" applyFill="1" applyBorder="1" applyAlignment="1" applyProtection="1">
      <alignment horizontal="center"/>
      <protection locked="0"/>
    </xf>
    <xf numFmtId="0" fontId="0" fillId="0" borderId="0" xfId="0" applyBorder="1" applyAlignment="1">
      <alignment horizontal="center"/>
    </xf>
    <xf numFmtId="0" fontId="31" fillId="0" borderId="0" xfId="0" applyFont="1"/>
    <xf numFmtId="0" fontId="0" fillId="0" borderId="32" xfId="0" applyBorder="1" applyAlignment="1" applyProtection="1"/>
    <xf numFmtId="0" fontId="0" fillId="0" borderId="10" xfId="0" applyBorder="1" applyAlignment="1" applyProtection="1">
      <alignment horizontal="left"/>
      <protection locked="0"/>
    </xf>
    <xf numFmtId="0" fontId="0" fillId="0" borderId="11" xfId="0" applyBorder="1" applyAlignment="1" applyProtection="1">
      <alignment horizontal="left"/>
      <protection locked="0"/>
    </xf>
    <xf numFmtId="0" fontId="0" fillId="0" borderId="12" xfId="0" applyBorder="1" applyAlignment="1" applyProtection="1">
      <alignment horizontal="left"/>
      <protection locked="0"/>
    </xf>
    <xf numFmtId="0" fontId="0" fillId="0" borderId="166" xfId="0" applyBorder="1" applyAlignment="1" applyProtection="1">
      <alignment horizontal="center"/>
      <protection locked="0"/>
    </xf>
    <xf numFmtId="0" fontId="0" fillId="0" borderId="168" xfId="0" applyBorder="1" applyAlignment="1" applyProtection="1">
      <alignment horizontal="center"/>
      <protection locked="0"/>
    </xf>
    <xf numFmtId="0" fontId="1" fillId="3" borderId="10" xfId="0" applyFont="1" applyFill="1" applyBorder="1" applyAlignment="1" applyProtection="1">
      <alignment horizontal="center"/>
      <protection locked="0"/>
    </xf>
    <xf numFmtId="0" fontId="1" fillId="3" borderId="12" xfId="0" applyFont="1" applyFill="1" applyBorder="1" applyAlignment="1" applyProtection="1">
      <alignment horizontal="center"/>
      <protection locked="0"/>
    </xf>
    <xf numFmtId="0" fontId="6" fillId="0" borderId="43" xfId="0" applyFont="1" applyBorder="1" applyAlignment="1" applyProtection="1">
      <alignment horizontal="center" vertical="center" wrapText="1"/>
    </xf>
    <xf numFmtId="0" fontId="6" fillId="0" borderId="44" xfId="0" applyFont="1" applyBorder="1" applyAlignment="1" applyProtection="1">
      <alignment horizontal="center" vertical="center" wrapText="1"/>
    </xf>
    <xf numFmtId="0" fontId="6" fillId="0" borderId="46" xfId="0" applyFont="1" applyBorder="1" applyAlignment="1" applyProtection="1">
      <alignment horizontal="center" vertical="center" wrapText="1"/>
    </xf>
    <xf numFmtId="0" fontId="6" fillId="0" borderId="47" xfId="0" applyFont="1" applyBorder="1" applyAlignment="1" applyProtection="1">
      <alignment horizontal="center" vertical="center" wrapText="1"/>
    </xf>
    <xf numFmtId="0" fontId="0" fillId="0" borderId="16" xfId="0" applyBorder="1" applyAlignment="1" applyProtection="1">
      <alignment horizontal="center" vertical="center"/>
      <protection locked="0"/>
    </xf>
    <xf numFmtId="0" fontId="0" fillId="0" borderId="17"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14"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9" fillId="0" borderId="0" xfId="0" applyFont="1" applyAlignment="1" applyProtection="1">
      <alignment horizontal="center" vertical="center"/>
    </xf>
    <xf numFmtId="0" fontId="9" fillId="0" borderId="21" xfId="0" applyFont="1" applyBorder="1" applyAlignment="1" applyProtection="1">
      <alignment horizontal="center" vertical="center"/>
    </xf>
    <xf numFmtId="0" fontId="0" fillId="0" borderId="10" xfId="0" applyBorder="1" applyAlignment="1" applyProtection="1">
      <alignment horizontal="center" vertical="center" wrapText="1"/>
      <protection locked="0"/>
    </xf>
    <xf numFmtId="0" fontId="0" fillId="0" borderId="11" xfId="0" applyBorder="1" applyAlignment="1" applyProtection="1">
      <alignment horizontal="center" vertical="center" wrapText="1"/>
      <protection locked="0"/>
    </xf>
    <xf numFmtId="0" fontId="0" fillId="0" borderId="12" xfId="0" applyBorder="1" applyAlignment="1" applyProtection="1">
      <alignment horizontal="center" vertical="center" wrapText="1"/>
      <protection locked="0"/>
    </xf>
    <xf numFmtId="0" fontId="0" fillId="0" borderId="166" xfId="0" applyBorder="1" applyAlignment="1" applyProtection="1">
      <alignment horizontal="center" vertical="center" wrapText="1"/>
      <protection locked="0"/>
    </xf>
    <xf numFmtId="0" fontId="0" fillId="0" borderId="167" xfId="0" applyBorder="1" applyAlignment="1" applyProtection="1">
      <alignment horizontal="center" vertical="center" wrapText="1"/>
      <protection locked="0"/>
    </xf>
    <xf numFmtId="0" fontId="0" fillId="0" borderId="168" xfId="0" applyBorder="1" applyAlignment="1" applyProtection="1">
      <alignment horizontal="center" vertical="center" wrapText="1"/>
      <protection locked="0"/>
    </xf>
    <xf numFmtId="0" fontId="0" fillId="10" borderId="0" xfId="0" applyFill="1" applyAlignment="1" applyProtection="1">
      <alignment horizontal="center"/>
    </xf>
    <xf numFmtId="0" fontId="0" fillId="0" borderId="166" xfId="0" applyBorder="1" applyAlignment="1" applyProtection="1">
      <alignment horizontal="left"/>
      <protection locked="0"/>
    </xf>
    <xf numFmtId="0" fontId="0" fillId="0" borderId="167" xfId="0" applyBorder="1" applyAlignment="1" applyProtection="1">
      <alignment horizontal="left"/>
      <protection locked="0"/>
    </xf>
    <xf numFmtId="0" fontId="0" fillId="0" borderId="168" xfId="0" applyBorder="1" applyAlignment="1" applyProtection="1">
      <alignment horizontal="left"/>
      <protection locked="0"/>
    </xf>
    <xf numFmtId="0" fontId="0" fillId="0" borderId="14" xfId="0" applyBorder="1" applyAlignment="1" applyProtection="1">
      <alignment horizontal="center"/>
      <protection locked="0"/>
    </xf>
    <xf numFmtId="0" fontId="0" fillId="0" borderId="15" xfId="0" applyBorder="1" applyAlignment="1" applyProtection="1">
      <alignment horizontal="center"/>
      <protection locked="0"/>
    </xf>
    <xf numFmtId="0" fontId="41" fillId="0" borderId="166" xfId="3" applyBorder="1" applyAlignment="1" applyProtection="1">
      <alignment horizontal="center"/>
      <protection locked="0"/>
    </xf>
    <xf numFmtId="0" fontId="9" fillId="0" borderId="0" xfId="0" applyFont="1" applyAlignment="1" applyProtection="1">
      <alignment horizontal="left"/>
    </xf>
    <xf numFmtId="0" fontId="9" fillId="0" borderId="21" xfId="0" applyFont="1" applyBorder="1" applyAlignment="1" applyProtection="1">
      <alignment horizontal="left"/>
    </xf>
    <xf numFmtId="0" fontId="0" fillId="3" borderId="10" xfId="0" applyFill="1" applyBorder="1" applyAlignment="1" applyProtection="1">
      <alignment horizontal="left"/>
      <protection locked="0"/>
    </xf>
    <xf numFmtId="0" fontId="0" fillId="3" borderId="12" xfId="0" applyFill="1" applyBorder="1" applyAlignment="1" applyProtection="1">
      <alignment horizontal="left"/>
      <protection locked="0"/>
    </xf>
    <xf numFmtId="0" fontId="0" fillId="0" borderId="10" xfId="0" applyBorder="1" applyAlignment="1" applyProtection="1">
      <alignment horizontal="left" vertical="center" wrapText="1"/>
      <protection locked="0"/>
    </xf>
    <xf numFmtId="0" fontId="0" fillId="0" borderId="11" xfId="0" applyBorder="1" applyAlignment="1" applyProtection="1">
      <alignment horizontal="left" vertical="center" wrapText="1"/>
      <protection locked="0"/>
    </xf>
    <xf numFmtId="0" fontId="0" fillId="0" borderId="12" xfId="0" applyBorder="1" applyAlignment="1" applyProtection="1">
      <alignment horizontal="left" vertical="center" wrapText="1"/>
      <protection locked="0"/>
    </xf>
    <xf numFmtId="0" fontId="0" fillId="0" borderId="10" xfId="0" applyBorder="1" applyAlignment="1" applyProtection="1">
      <alignment horizontal="center"/>
      <protection locked="0"/>
    </xf>
    <xf numFmtId="0" fontId="0" fillId="0" borderId="11" xfId="0" applyBorder="1" applyAlignment="1" applyProtection="1">
      <alignment horizontal="center"/>
      <protection locked="0"/>
    </xf>
    <xf numFmtId="0" fontId="0" fillId="0" borderId="12" xfId="0" applyBorder="1" applyAlignment="1" applyProtection="1">
      <alignment horizontal="center"/>
      <protection locked="0"/>
    </xf>
    <xf numFmtId="0" fontId="9" fillId="0" borderId="151" xfId="0" applyFont="1" applyBorder="1" applyAlignment="1" applyProtection="1">
      <alignment horizontal="center" wrapText="1"/>
    </xf>
    <xf numFmtId="0" fontId="9" fillId="0" borderId="152" xfId="0" applyFont="1" applyBorder="1" applyAlignment="1" applyProtection="1">
      <alignment horizontal="center" wrapText="1"/>
    </xf>
    <xf numFmtId="0" fontId="9" fillId="0" borderId="153" xfId="0" applyFont="1" applyBorder="1" applyAlignment="1" applyProtection="1">
      <alignment horizontal="center" wrapText="1"/>
    </xf>
    <xf numFmtId="0" fontId="0" fillId="11" borderId="10" xfId="0" applyFill="1" applyBorder="1" applyAlignment="1" applyProtection="1">
      <alignment horizontal="center"/>
      <protection locked="0"/>
    </xf>
    <xf numFmtId="0" fontId="0" fillId="11" borderId="11" xfId="0" applyFill="1" applyBorder="1" applyAlignment="1" applyProtection="1">
      <alignment horizontal="center"/>
      <protection locked="0"/>
    </xf>
    <xf numFmtId="0" fontId="0" fillId="11" borderId="12" xfId="0" applyFill="1" applyBorder="1" applyAlignment="1" applyProtection="1">
      <alignment horizontal="center"/>
      <protection locked="0"/>
    </xf>
    <xf numFmtId="0" fontId="0" fillId="0" borderId="16" xfId="0" applyBorder="1" applyAlignment="1" applyProtection="1">
      <alignment horizontal="center" vertical="top"/>
      <protection locked="0"/>
    </xf>
    <xf numFmtId="0" fontId="0" fillId="0" borderId="17" xfId="0" applyBorder="1" applyAlignment="1" applyProtection="1">
      <alignment horizontal="center" vertical="top"/>
      <protection locked="0"/>
    </xf>
    <xf numFmtId="0" fontId="0" fillId="0" borderId="18" xfId="0" applyBorder="1" applyAlignment="1" applyProtection="1">
      <alignment horizontal="center" vertical="top"/>
      <protection locked="0"/>
    </xf>
    <xf numFmtId="0" fontId="0" fillId="0" borderId="14" xfId="0" applyBorder="1" applyAlignment="1" applyProtection="1">
      <alignment horizontal="center" vertical="top"/>
      <protection locked="0"/>
    </xf>
    <xf numFmtId="0" fontId="0" fillId="0" borderId="20" xfId="0" applyBorder="1" applyAlignment="1" applyProtection="1">
      <alignment horizontal="center" vertical="top"/>
      <protection locked="0"/>
    </xf>
    <xf numFmtId="0" fontId="0" fillId="0" borderId="15" xfId="0" applyBorder="1" applyAlignment="1" applyProtection="1">
      <alignment horizontal="center" vertical="top"/>
      <protection locked="0"/>
    </xf>
    <xf numFmtId="0" fontId="0" fillId="0" borderId="167" xfId="0" applyBorder="1" applyAlignment="1" applyProtection="1">
      <alignment horizontal="center"/>
      <protection locked="0"/>
    </xf>
    <xf numFmtId="0" fontId="6" fillId="0" borderId="43" xfId="0" applyFont="1" applyBorder="1" applyAlignment="1">
      <alignment horizontal="center" vertical="center" wrapText="1"/>
    </xf>
    <xf numFmtId="0" fontId="6" fillId="0" borderId="44" xfId="0" applyFont="1" applyBorder="1" applyAlignment="1">
      <alignment horizontal="center" vertical="center" wrapText="1"/>
    </xf>
    <xf numFmtId="0" fontId="6" fillId="0" borderId="46" xfId="0" applyFont="1" applyBorder="1" applyAlignment="1">
      <alignment horizontal="center" vertical="center" wrapText="1"/>
    </xf>
    <xf numFmtId="0" fontId="6" fillId="0" borderId="47" xfId="0" applyFont="1" applyBorder="1" applyAlignment="1">
      <alignment horizontal="center" vertical="center" wrapText="1"/>
    </xf>
    <xf numFmtId="0" fontId="0" fillId="0" borderId="0" xfId="0" applyAlignment="1">
      <alignment horizontal="center" vertical="top"/>
    </xf>
    <xf numFmtId="0" fontId="0" fillId="0" borderId="214" xfId="0" applyBorder="1" applyAlignment="1" applyProtection="1">
      <alignment horizontal="center" vertical="top"/>
      <protection locked="0"/>
    </xf>
    <xf numFmtId="0" fontId="0" fillId="0" borderId="215" xfId="0" applyBorder="1" applyAlignment="1" applyProtection="1">
      <alignment horizontal="center" vertical="top"/>
      <protection locked="0"/>
    </xf>
    <xf numFmtId="0" fontId="0" fillId="0" borderId="216" xfId="0" applyBorder="1" applyAlignment="1" applyProtection="1">
      <alignment horizontal="center" vertical="top"/>
      <protection locked="0"/>
    </xf>
    <xf numFmtId="0" fontId="0" fillId="0" borderId="211" xfId="0" applyBorder="1" applyAlignment="1" applyProtection="1">
      <alignment vertical="top" wrapText="1"/>
      <protection locked="0"/>
    </xf>
    <xf numFmtId="0" fontId="0" fillId="0" borderId="212" xfId="0" applyBorder="1" applyAlignment="1" applyProtection="1">
      <alignment vertical="top" wrapText="1"/>
      <protection locked="0"/>
    </xf>
    <xf numFmtId="0" fontId="0" fillId="0" borderId="213" xfId="0" applyBorder="1" applyAlignment="1" applyProtection="1">
      <alignment vertical="top" wrapText="1"/>
      <protection locked="0"/>
    </xf>
    <xf numFmtId="0" fontId="0" fillId="0" borderId="166" xfId="0" applyBorder="1" applyAlignment="1" applyProtection="1">
      <alignment vertical="top" wrapText="1"/>
      <protection locked="0"/>
    </xf>
    <xf numFmtId="0" fontId="0" fillId="0" borderId="167" xfId="0" applyBorder="1" applyAlignment="1" applyProtection="1">
      <alignment vertical="top" wrapText="1"/>
      <protection locked="0"/>
    </xf>
    <xf numFmtId="0" fontId="0" fillId="0" borderId="171" xfId="0" applyBorder="1" applyAlignment="1" applyProtection="1">
      <alignment vertical="top" wrapText="1"/>
      <protection locked="0"/>
    </xf>
    <xf numFmtId="0" fontId="0" fillId="0" borderId="175" xfId="0" applyBorder="1" applyAlignment="1" applyProtection="1">
      <alignment horizontal="justify" vertical="top" wrapText="1"/>
      <protection locked="0"/>
    </xf>
    <xf numFmtId="0" fontId="0" fillId="0" borderId="66" xfId="0" applyBorder="1" applyAlignment="1" applyProtection="1">
      <alignment horizontal="justify" vertical="top" wrapText="1"/>
      <protection locked="0"/>
    </xf>
    <xf numFmtId="0" fontId="0" fillId="0" borderId="57" xfId="0" applyBorder="1" applyAlignment="1" applyProtection="1">
      <alignment horizontal="justify" vertical="top" wrapText="1"/>
      <protection locked="0"/>
    </xf>
    <xf numFmtId="0" fontId="0" fillId="0" borderId="172" xfId="0" applyBorder="1" applyAlignment="1" applyProtection="1">
      <alignment horizontal="justify" vertical="top" wrapText="1"/>
      <protection locked="0"/>
    </xf>
    <xf numFmtId="0" fontId="0" fillId="0" borderId="173" xfId="0" applyBorder="1" applyAlignment="1" applyProtection="1">
      <alignment horizontal="justify" vertical="top" wrapText="1"/>
      <protection locked="0"/>
    </xf>
    <xf numFmtId="0" fontId="0" fillId="0" borderId="174" xfId="0" applyBorder="1" applyAlignment="1" applyProtection="1">
      <alignment horizontal="justify" vertical="top" wrapText="1"/>
      <protection locked="0"/>
    </xf>
    <xf numFmtId="0" fontId="0" fillId="14" borderId="175" xfId="0" applyFill="1" applyBorder="1" applyAlignment="1" applyProtection="1">
      <alignment horizontal="justify" vertical="center"/>
      <protection locked="0"/>
    </xf>
    <xf numFmtId="0" fontId="0" fillId="14" borderId="66" xfId="0" applyFill="1" applyBorder="1" applyAlignment="1" applyProtection="1">
      <alignment horizontal="justify" vertical="center"/>
      <protection locked="0"/>
    </xf>
    <xf numFmtId="0" fontId="0" fillId="14" borderId="57" xfId="0" applyFill="1" applyBorder="1" applyAlignment="1" applyProtection="1">
      <alignment horizontal="justify" vertical="center"/>
      <protection locked="0"/>
    </xf>
    <xf numFmtId="0" fontId="0" fillId="14" borderId="175" xfId="0" applyFill="1" applyBorder="1" applyAlignment="1" applyProtection="1">
      <alignment horizontal="justify" vertical="center" wrapText="1"/>
      <protection locked="0"/>
    </xf>
    <xf numFmtId="0" fontId="0" fillId="14" borderId="66" xfId="0" applyFill="1" applyBorder="1" applyAlignment="1" applyProtection="1">
      <alignment horizontal="justify" vertical="center" wrapText="1"/>
      <protection locked="0"/>
    </xf>
    <xf numFmtId="0" fontId="0" fillId="14" borderId="57" xfId="0" applyFill="1" applyBorder="1" applyAlignment="1" applyProtection="1">
      <alignment horizontal="justify" vertical="center" wrapText="1"/>
      <protection locked="0"/>
    </xf>
    <xf numFmtId="0" fontId="0" fillId="0" borderId="102" xfId="0" applyBorder="1" applyAlignment="1" applyProtection="1">
      <alignment horizontal="justify"/>
      <protection locked="0"/>
    </xf>
    <xf numFmtId="0" fontId="0" fillId="0" borderId="103" xfId="0" applyBorder="1" applyAlignment="1" applyProtection="1">
      <alignment horizontal="justify"/>
      <protection locked="0"/>
    </xf>
    <xf numFmtId="0" fontId="0" fillId="0" borderId="104" xfId="0" applyBorder="1" applyAlignment="1" applyProtection="1">
      <alignment horizontal="justify"/>
      <protection locked="0"/>
    </xf>
    <xf numFmtId="0" fontId="0" fillId="0" borderId="106" xfId="0" applyBorder="1" applyAlignment="1" applyProtection="1">
      <alignment horizontal="justify"/>
      <protection locked="0"/>
    </xf>
    <xf numFmtId="0" fontId="0" fillId="0" borderId="107" xfId="0" applyBorder="1" applyAlignment="1" applyProtection="1">
      <alignment horizontal="justify"/>
      <protection locked="0"/>
    </xf>
    <xf numFmtId="0" fontId="0" fillId="0" borderId="108" xfId="0" applyBorder="1" applyAlignment="1" applyProtection="1">
      <alignment horizontal="justify"/>
      <protection locked="0"/>
    </xf>
    <xf numFmtId="0" fontId="0" fillId="14" borderId="102" xfId="0" applyFill="1" applyBorder="1" applyAlignment="1" applyProtection="1">
      <alignment horizontal="justify"/>
      <protection locked="0"/>
    </xf>
    <xf numFmtId="0" fontId="0" fillId="14" borderId="103" xfId="0" applyFill="1" applyBorder="1" applyAlignment="1" applyProtection="1">
      <alignment horizontal="justify"/>
      <protection locked="0"/>
    </xf>
    <xf numFmtId="0" fontId="0" fillId="14" borderId="104" xfId="0" applyFill="1" applyBorder="1" applyAlignment="1" applyProtection="1">
      <alignment horizontal="justify"/>
      <protection locked="0"/>
    </xf>
    <xf numFmtId="0" fontId="0" fillId="0" borderId="92" xfId="0" applyBorder="1" applyAlignment="1" applyProtection="1">
      <alignment horizontal="justify" vertical="top" wrapText="1"/>
      <protection locked="0"/>
    </xf>
    <xf numFmtId="0" fontId="0" fillId="0" borderId="93" xfId="0" applyBorder="1" applyAlignment="1" applyProtection="1">
      <alignment horizontal="justify" vertical="top" wrapText="1"/>
      <protection locked="0"/>
    </xf>
    <xf numFmtId="0" fontId="0" fillId="0" borderId="94" xfId="0" applyBorder="1" applyAlignment="1" applyProtection="1">
      <alignment horizontal="justify" vertical="top" wrapText="1"/>
      <protection locked="0"/>
    </xf>
    <xf numFmtId="0" fontId="0" fillId="0" borderId="96" xfId="0" applyBorder="1" applyAlignment="1">
      <alignment horizontal="center"/>
    </xf>
    <xf numFmtId="0" fontId="0" fillId="0" borderId="64" xfId="0" applyBorder="1" applyAlignment="1">
      <alignment horizontal="center"/>
    </xf>
    <xf numFmtId="0" fontId="0" fillId="0" borderId="65" xfId="0" applyBorder="1" applyAlignment="1">
      <alignment horizontal="center"/>
    </xf>
    <xf numFmtId="0" fontId="0" fillId="0" borderId="98" xfId="0" applyBorder="1" applyAlignment="1" applyProtection="1">
      <alignment horizontal="justify" vertical="center"/>
      <protection locked="0"/>
    </xf>
    <xf numFmtId="0" fontId="0" fillId="0" borderId="99" xfId="0" applyBorder="1" applyAlignment="1" applyProtection="1">
      <alignment horizontal="justify" vertical="center"/>
      <protection locked="0"/>
    </xf>
    <xf numFmtId="0" fontId="0" fillId="0" borderId="100" xfId="0" applyBorder="1" applyAlignment="1" applyProtection="1">
      <alignment horizontal="justify" vertical="center"/>
      <protection locked="0"/>
    </xf>
    <xf numFmtId="0" fontId="0" fillId="14" borderId="102" xfId="0" applyFill="1" applyBorder="1" applyAlignment="1" applyProtection="1">
      <alignment horizontal="justify" vertical="center"/>
      <protection locked="0"/>
    </xf>
    <xf numFmtId="0" fontId="0" fillId="14" borderId="103" xfId="0" applyFill="1" applyBorder="1" applyAlignment="1" applyProtection="1">
      <alignment horizontal="justify" vertical="center"/>
      <protection locked="0"/>
    </xf>
    <xf numFmtId="0" fontId="0" fillId="14" borderId="104" xfId="0" applyFill="1" applyBorder="1" applyAlignment="1" applyProtection="1">
      <alignment horizontal="justify" vertical="center"/>
      <protection locked="0"/>
    </xf>
    <xf numFmtId="0" fontId="0" fillId="11" borderId="166" xfId="0" applyFill="1" applyBorder="1" applyAlignment="1" applyProtection="1">
      <alignment horizontal="justify" vertical="top"/>
      <protection locked="0"/>
    </xf>
    <xf numFmtId="0" fontId="0" fillId="11" borderId="167" xfId="0" applyFill="1" applyBorder="1" applyAlignment="1" applyProtection="1">
      <alignment horizontal="justify" vertical="top"/>
      <protection locked="0"/>
    </xf>
    <xf numFmtId="0" fontId="0" fillId="11" borderId="160" xfId="0" applyFill="1" applyBorder="1" applyAlignment="1" applyProtection="1">
      <alignment horizontal="justify" vertical="top"/>
      <protection locked="0"/>
    </xf>
    <xf numFmtId="0" fontId="0" fillId="11" borderId="166" xfId="0" applyFill="1" applyBorder="1" applyAlignment="1" applyProtection="1">
      <alignment horizontal="justify" vertical="top" wrapText="1"/>
      <protection locked="0"/>
    </xf>
    <xf numFmtId="0" fontId="0" fillId="11" borderId="167" xfId="0" applyFill="1" applyBorder="1" applyAlignment="1" applyProtection="1">
      <alignment horizontal="justify" vertical="top" wrapText="1"/>
      <protection locked="0"/>
    </xf>
    <xf numFmtId="0" fontId="0" fillId="11" borderId="160" xfId="0" applyFill="1" applyBorder="1" applyAlignment="1" applyProtection="1">
      <alignment horizontal="justify" vertical="top" wrapText="1"/>
      <protection locked="0"/>
    </xf>
    <xf numFmtId="0" fontId="0" fillId="14" borderId="128" xfId="0" applyFill="1" applyBorder="1" applyAlignment="1" applyProtection="1">
      <alignment horizontal="justify" vertical="top"/>
      <protection locked="0"/>
    </xf>
    <xf numFmtId="0" fontId="0" fillId="14" borderId="129" xfId="0" applyFill="1" applyBorder="1" applyAlignment="1" applyProtection="1">
      <alignment horizontal="justify" vertical="top"/>
      <protection locked="0"/>
    </xf>
    <xf numFmtId="0" fontId="0" fillId="14" borderId="186" xfId="0" applyFill="1" applyBorder="1" applyAlignment="1" applyProtection="1">
      <alignment horizontal="justify" vertical="top"/>
      <protection locked="0"/>
    </xf>
    <xf numFmtId="0" fontId="0" fillId="0" borderId="120" xfId="0" applyBorder="1" applyAlignment="1" applyProtection="1">
      <alignment horizontal="justify" vertical="top" wrapText="1"/>
      <protection locked="0"/>
    </xf>
    <xf numFmtId="0" fontId="0" fillId="0" borderId="121" xfId="0" applyBorder="1" applyAlignment="1" applyProtection="1">
      <alignment horizontal="justify" vertical="top" wrapText="1"/>
      <protection locked="0"/>
    </xf>
    <xf numFmtId="0" fontId="0" fillId="0" borderId="185" xfId="0" applyBorder="1" applyAlignment="1" applyProtection="1">
      <alignment horizontal="justify" vertical="top" wrapText="1"/>
      <protection locked="0"/>
    </xf>
    <xf numFmtId="0" fontId="0" fillId="14" borderId="166" xfId="0" applyFill="1" applyBorder="1" applyAlignment="1" applyProtection="1">
      <alignment horizontal="justify" vertical="top" wrapText="1"/>
      <protection locked="0"/>
    </xf>
    <xf numFmtId="0" fontId="0" fillId="14" borderId="167" xfId="0" applyFill="1" applyBorder="1" applyAlignment="1" applyProtection="1">
      <alignment horizontal="justify" vertical="top"/>
      <protection locked="0"/>
    </xf>
    <xf numFmtId="0" fontId="0" fillId="14" borderId="160" xfId="0" applyFill="1" applyBorder="1" applyAlignment="1" applyProtection="1">
      <alignment horizontal="justify" vertical="top"/>
      <protection locked="0"/>
    </xf>
    <xf numFmtId="0" fontId="0" fillId="14" borderId="167" xfId="0" applyFill="1" applyBorder="1" applyAlignment="1" applyProtection="1">
      <alignment horizontal="justify" vertical="top" wrapText="1"/>
      <protection locked="0"/>
    </xf>
    <xf numFmtId="0" fontId="0" fillId="14" borderId="160" xfId="0" applyFill="1" applyBorder="1" applyAlignment="1" applyProtection="1">
      <alignment horizontal="justify" vertical="top" wrapText="1"/>
      <protection locked="0"/>
    </xf>
    <xf numFmtId="0" fontId="0" fillId="14" borderId="176" xfId="0" applyFill="1" applyBorder="1" applyAlignment="1" applyProtection="1">
      <alignment horizontal="justify" vertical="center"/>
      <protection locked="0"/>
    </xf>
    <xf numFmtId="0" fontId="0" fillId="14" borderId="68" xfId="0" applyFill="1" applyBorder="1" applyAlignment="1" applyProtection="1">
      <alignment horizontal="justify" vertical="center"/>
      <protection locked="0"/>
    </xf>
    <xf numFmtId="0" fontId="0" fillId="14" borderId="62" xfId="0" applyFill="1" applyBorder="1" applyAlignment="1" applyProtection="1">
      <alignment horizontal="justify" vertical="center"/>
      <protection locked="0"/>
    </xf>
    <xf numFmtId="0" fontId="0" fillId="0" borderId="172" xfId="0" applyBorder="1" applyAlignment="1" applyProtection="1">
      <alignment horizontal="justify" vertical="center" wrapText="1"/>
      <protection locked="0"/>
    </xf>
    <xf numFmtId="0" fontId="0" fillId="0" borderId="173" xfId="0" applyBorder="1" applyAlignment="1" applyProtection="1">
      <alignment horizontal="justify" vertical="center" wrapText="1"/>
      <protection locked="0"/>
    </xf>
    <xf numFmtId="0" fontId="0" fillId="0" borderId="174" xfId="0" applyBorder="1" applyAlignment="1" applyProtection="1">
      <alignment horizontal="justify" vertical="center" wrapText="1"/>
      <protection locked="0"/>
    </xf>
    <xf numFmtId="0" fontId="0" fillId="0" borderId="175" xfId="0" applyBorder="1" applyAlignment="1" applyProtection="1">
      <alignment horizontal="justify" vertical="center" wrapText="1"/>
      <protection locked="0"/>
    </xf>
    <xf numFmtId="0" fontId="0" fillId="0" borderId="66" xfId="0" applyBorder="1" applyAlignment="1" applyProtection="1">
      <alignment horizontal="justify" vertical="center" wrapText="1"/>
      <protection locked="0"/>
    </xf>
    <xf numFmtId="0" fontId="0" fillId="0" borderId="57" xfId="0" applyBorder="1" applyAlignment="1" applyProtection="1">
      <alignment horizontal="justify" vertical="center" wrapText="1"/>
      <protection locked="0"/>
    </xf>
    <xf numFmtId="0" fontId="0" fillId="0" borderId="0" xfId="0" applyAlignment="1" applyProtection="1">
      <alignment horizontal="center" vertical="top"/>
    </xf>
    <xf numFmtId="0" fontId="1" fillId="0" borderId="120" xfId="0" applyFont="1" applyBorder="1" applyAlignment="1" applyProtection="1">
      <alignment horizontal="center" vertical="center" wrapText="1"/>
    </xf>
    <xf numFmtId="0" fontId="1" fillId="0" borderId="121" xfId="0" applyFont="1" applyBorder="1" applyAlignment="1" applyProtection="1">
      <alignment horizontal="center" vertical="center" wrapText="1"/>
    </xf>
    <xf numFmtId="0" fontId="1" fillId="0" borderId="122" xfId="0" applyFont="1" applyBorder="1" applyAlignment="1" applyProtection="1">
      <alignment horizontal="center" vertical="center" wrapText="1"/>
    </xf>
    <xf numFmtId="0" fontId="0" fillId="14" borderId="166" xfId="0" applyFill="1" applyBorder="1" applyAlignment="1" applyProtection="1">
      <alignment horizontal="left" vertical="top" wrapText="1"/>
      <protection locked="0"/>
    </xf>
    <xf numFmtId="0" fontId="0" fillId="14" borderId="167" xfId="0" applyFill="1" applyBorder="1" applyAlignment="1" applyProtection="1">
      <alignment horizontal="left" vertical="top" wrapText="1"/>
      <protection locked="0"/>
    </xf>
    <xf numFmtId="0" fontId="0" fillId="14" borderId="168" xfId="0" applyFill="1" applyBorder="1" applyAlignment="1" applyProtection="1">
      <alignment horizontal="left" vertical="top" wrapText="1"/>
      <protection locked="0"/>
    </xf>
    <xf numFmtId="0" fontId="0" fillId="0" borderId="166" xfId="0" applyBorder="1" applyAlignment="1" applyProtection="1">
      <alignment horizontal="left" vertical="top" wrapText="1"/>
      <protection locked="0"/>
    </xf>
    <xf numFmtId="0" fontId="0" fillId="0" borderId="167" xfId="0" applyBorder="1" applyAlignment="1" applyProtection="1">
      <alignment horizontal="left" vertical="top" wrapText="1"/>
      <protection locked="0"/>
    </xf>
    <xf numFmtId="0" fontId="0" fillId="0" borderId="168" xfId="0" applyBorder="1" applyAlignment="1" applyProtection="1">
      <alignment horizontal="left" vertical="top" wrapText="1"/>
      <protection locked="0"/>
    </xf>
    <xf numFmtId="0" fontId="0" fillId="0" borderId="166" xfId="0" applyBorder="1" applyAlignment="1" applyProtection="1">
      <alignment horizontal="left" vertical="top"/>
      <protection locked="0"/>
    </xf>
    <xf numFmtId="0" fontId="0" fillId="0" borderId="167" xfId="0" applyBorder="1" applyAlignment="1" applyProtection="1">
      <alignment horizontal="left" vertical="top"/>
      <protection locked="0"/>
    </xf>
    <xf numFmtId="0" fontId="0" fillId="0" borderId="168" xfId="0" applyBorder="1" applyAlignment="1" applyProtection="1">
      <alignment horizontal="left" vertical="top"/>
      <protection locked="0"/>
    </xf>
    <xf numFmtId="0" fontId="0" fillId="0" borderId="128" xfId="0" applyBorder="1" applyAlignment="1" applyProtection="1">
      <alignment horizontal="center" vertical="top"/>
    </xf>
    <xf numFmtId="0" fontId="0" fillId="0" borderId="129" xfId="0" applyBorder="1" applyAlignment="1" applyProtection="1">
      <alignment horizontal="center" vertical="top"/>
    </xf>
    <xf numFmtId="0" fontId="0" fillId="0" borderId="130" xfId="0" applyBorder="1" applyAlignment="1" applyProtection="1">
      <alignment horizontal="center" vertical="top"/>
    </xf>
    <xf numFmtId="0" fontId="50" fillId="0" borderId="43" xfId="0" applyFont="1" applyBorder="1" applyAlignment="1">
      <alignment horizontal="center" vertical="center" wrapText="1"/>
    </xf>
    <xf numFmtId="0" fontId="50" fillId="0" borderId="45" xfId="0" applyFont="1" applyBorder="1" applyAlignment="1">
      <alignment horizontal="center" vertical="center" wrapText="1"/>
    </xf>
    <xf numFmtId="0" fontId="50" fillId="0" borderId="23" xfId="0" applyFont="1" applyBorder="1" applyAlignment="1">
      <alignment horizontal="center" vertical="center" wrapText="1"/>
    </xf>
    <xf numFmtId="0" fontId="50" fillId="0" borderId="24" xfId="0" applyFont="1" applyBorder="1" applyAlignment="1">
      <alignment horizontal="center" vertical="center" wrapText="1"/>
    </xf>
    <xf numFmtId="0" fontId="6" fillId="0" borderId="43" xfId="0" applyFont="1" applyBorder="1" applyAlignment="1">
      <alignment horizontal="center" vertical="center"/>
    </xf>
    <xf numFmtId="0" fontId="6" fillId="0" borderId="44" xfId="0" applyFont="1" applyBorder="1" applyAlignment="1">
      <alignment horizontal="center" vertical="center"/>
    </xf>
    <xf numFmtId="0" fontId="6" fillId="0" borderId="45" xfId="0" applyFont="1" applyBorder="1" applyAlignment="1">
      <alignment horizontal="center" vertical="center"/>
    </xf>
    <xf numFmtId="0" fontId="6" fillId="0" borderId="46" xfId="0" applyFont="1" applyBorder="1" applyAlignment="1">
      <alignment horizontal="center" vertical="center"/>
    </xf>
    <xf numFmtId="0" fontId="6" fillId="0" borderId="47" xfId="0" applyFont="1" applyBorder="1" applyAlignment="1">
      <alignment horizontal="center" vertical="center"/>
    </xf>
    <xf numFmtId="0" fontId="6" fillId="0" borderId="48" xfId="0" applyFont="1" applyBorder="1" applyAlignment="1">
      <alignment horizontal="center" vertical="center"/>
    </xf>
    <xf numFmtId="4" fontId="1" fillId="3" borderId="115" xfId="0" applyNumberFormat="1" applyFont="1" applyFill="1" applyBorder="1" applyAlignment="1">
      <alignment horizontal="center"/>
    </xf>
    <xf numFmtId="0" fontId="1" fillId="3" borderId="24" xfId="0" applyFont="1" applyFill="1" applyBorder="1" applyAlignment="1">
      <alignment horizontal="center"/>
    </xf>
    <xf numFmtId="0" fontId="16" fillId="0" borderId="0" xfId="0" applyFont="1" applyAlignment="1">
      <alignment horizontal="center"/>
    </xf>
    <xf numFmtId="0" fontId="0" fillId="0" borderId="23" xfId="0" applyBorder="1" applyAlignment="1" applyProtection="1">
      <alignment horizontal="center" vertical="center" wrapText="1"/>
    </xf>
    <xf numFmtId="0" fontId="0" fillId="0" borderId="24" xfId="0" applyBorder="1" applyAlignment="1" applyProtection="1">
      <alignment horizontal="center" vertical="center" wrapText="1"/>
    </xf>
    <xf numFmtId="0" fontId="0" fillId="0" borderId="50" xfId="0" applyBorder="1" applyAlignment="1">
      <alignment horizontal="center" vertical="center" wrapText="1"/>
    </xf>
    <xf numFmtId="0" fontId="42" fillId="0" borderId="50" xfId="0" applyFont="1" applyBorder="1" applyAlignment="1">
      <alignment horizontal="center" vertical="center" wrapText="1"/>
    </xf>
    <xf numFmtId="0" fontId="42" fillId="0" borderId="51" xfId="0" applyFont="1" applyBorder="1" applyAlignment="1">
      <alignment horizontal="center" vertical="center" wrapText="1"/>
    </xf>
    <xf numFmtId="0" fontId="0" fillId="0" borderId="53" xfId="0" applyBorder="1" applyAlignment="1" applyProtection="1">
      <alignment horizontal="left" vertical="center" wrapText="1"/>
      <protection locked="0"/>
    </xf>
    <xf numFmtId="0" fontId="0" fillId="0" borderId="3" xfId="0" applyBorder="1" applyAlignment="1" applyProtection="1">
      <alignment horizontal="left" vertical="center" wrapText="1"/>
      <protection locked="0"/>
    </xf>
    <xf numFmtId="0" fontId="0" fillId="0" borderId="53" xfId="0" applyBorder="1" applyAlignment="1" applyProtection="1">
      <alignment horizontal="center" vertical="center" wrapText="1"/>
      <protection locked="0"/>
    </xf>
    <xf numFmtId="0" fontId="0" fillId="0" borderId="54" xfId="0" applyBorder="1" applyAlignment="1" applyProtection="1">
      <alignment horizontal="center" vertical="center" wrapText="1"/>
      <protection locked="0"/>
    </xf>
    <xf numFmtId="0" fontId="0" fillId="0" borderId="56" xfId="0" applyBorder="1" applyAlignment="1" applyProtection="1">
      <alignment horizontal="left" vertical="center" wrapText="1"/>
      <protection locked="0"/>
    </xf>
    <xf numFmtId="0" fontId="0" fillId="0" borderId="6" xfId="0" applyBorder="1" applyAlignment="1" applyProtection="1">
      <alignment horizontal="left" vertical="center" wrapText="1"/>
      <protection locked="0"/>
    </xf>
    <xf numFmtId="0" fontId="0" fillId="0" borderId="56" xfId="0" applyBorder="1" applyAlignment="1" applyProtection="1">
      <alignment vertical="center" wrapText="1"/>
      <protection locked="0"/>
    </xf>
    <xf numFmtId="0" fontId="0" fillId="0" borderId="57" xfId="0" applyBorder="1" applyAlignment="1" applyProtection="1">
      <alignment vertical="center" wrapText="1"/>
      <protection locked="0"/>
    </xf>
    <xf numFmtId="0" fontId="0" fillId="0" borderId="59" xfId="0" applyBorder="1" applyAlignment="1" applyProtection="1">
      <alignment vertical="center"/>
      <protection locked="0"/>
    </xf>
    <xf numFmtId="0" fontId="0" fillId="0" borderId="60" xfId="0" applyBorder="1" applyAlignment="1" applyProtection="1">
      <alignment vertical="center"/>
      <protection locked="0"/>
    </xf>
    <xf numFmtId="0" fontId="0" fillId="0" borderId="62" xfId="0" applyBorder="1" applyAlignment="1" applyProtection="1">
      <alignment vertical="center"/>
      <protection locked="0"/>
    </xf>
    <xf numFmtId="0" fontId="0" fillId="0" borderId="144" xfId="0" applyBorder="1" applyAlignment="1">
      <alignment horizontal="center" vertical="center"/>
    </xf>
    <xf numFmtId="0" fontId="0" fillId="0" borderId="46" xfId="0" applyBorder="1" applyAlignment="1">
      <alignment horizontal="center" vertical="center"/>
    </xf>
    <xf numFmtId="0" fontId="0" fillId="0" borderId="149" xfId="0" applyBorder="1" applyAlignment="1" applyProtection="1">
      <alignment horizontal="center"/>
      <protection locked="0"/>
    </xf>
    <xf numFmtId="0" fontId="0" fillId="0" borderId="150" xfId="0" applyBorder="1" applyAlignment="1" applyProtection="1">
      <alignment horizontal="center"/>
      <protection locked="0"/>
    </xf>
    <xf numFmtId="0" fontId="0" fillId="0" borderId="139" xfId="0" applyBorder="1" applyAlignment="1" applyProtection="1">
      <alignment horizontal="center"/>
      <protection locked="0"/>
    </xf>
    <xf numFmtId="0" fontId="0" fillId="0" borderId="140" xfId="0" applyBorder="1" applyAlignment="1" applyProtection="1">
      <alignment horizontal="center"/>
      <protection locked="0"/>
    </xf>
    <xf numFmtId="0" fontId="0" fillId="0" borderId="141" xfId="0" applyBorder="1" applyAlignment="1" applyProtection="1">
      <alignment horizontal="center"/>
      <protection locked="0"/>
    </xf>
    <xf numFmtId="0" fontId="0" fillId="14" borderId="107" xfId="0" applyFill="1" applyBorder="1" applyAlignment="1" applyProtection="1">
      <alignment horizontal="center"/>
      <protection locked="0"/>
    </xf>
    <xf numFmtId="0" fontId="0" fillId="14" borderId="108" xfId="0" applyFill="1" applyBorder="1" applyAlignment="1" applyProtection="1">
      <alignment horizontal="center"/>
      <protection locked="0"/>
    </xf>
    <xf numFmtId="0" fontId="0" fillId="0" borderId="97" xfId="0" applyBorder="1" applyAlignment="1">
      <alignment horizontal="center" vertical="center"/>
    </xf>
    <xf numFmtId="0" fontId="0" fillId="14" borderId="103" xfId="0" applyFill="1" applyBorder="1" applyAlignment="1" applyProtection="1">
      <alignment horizontal="center"/>
      <protection locked="0"/>
    </xf>
    <xf numFmtId="0" fontId="0" fillId="14" borderId="104" xfId="0" applyFill="1" applyBorder="1" applyAlignment="1" applyProtection="1">
      <alignment horizontal="center"/>
      <protection locked="0"/>
    </xf>
    <xf numFmtId="0" fontId="0" fillId="7" borderId="37" xfId="0" applyFill="1" applyBorder="1" applyAlignment="1" applyProtection="1">
      <alignment horizontal="center"/>
      <protection locked="0"/>
    </xf>
    <xf numFmtId="0" fontId="0" fillId="7" borderId="39" xfId="0" applyFill="1" applyBorder="1" applyAlignment="1" applyProtection="1">
      <alignment horizontal="center"/>
      <protection locked="0"/>
    </xf>
    <xf numFmtId="0" fontId="0" fillId="0" borderId="134" xfId="0" applyBorder="1" applyAlignment="1" applyProtection="1">
      <alignment horizontal="center"/>
      <protection locked="0"/>
    </xf>
    <xf numFmtId="0" fontId="0" fillId="0" borderId="135" xfId="0" applyBorder="1" applyAlignment="1" applyProtection="1">
      <alignment horizontal="center"/>
      <protection locked="0"/>
    </xf>
    <xf numFmtId="0" fontId="0" fillId="0" borderId="136" xfId="0" applyBorder="1" applyAlignment="1" applyProtection="1">
      <alignment horizontal="center"/>
      <protection locked="0"/>
    </xf>
    <xf numFmtId="0" fontId="31" fillId="0" borderId="17" xfId="0" applyFont="1" applyBorder="1" applyAlignment="1" applyProtection="1">
      <alignment horizontal="center" wrapText="1"/>
    </xf>
    <xf numFmtId="0" fontId="0" fillId="0" borderId="40" xfId="0" applyBorder="1" applyAlignment="1" applyProtection="1">
      <alignment horizontal="center" vertical="center"/>
    </xf>
    <xf numFmtId="0" fontId="0" fillId="0" borderId="35" xfId="0" applyBorder="1" applyAlignment="1" applyProtection="1">
      <alignment horizontal="center" vertical="center"/>
    </xf>
    <xf numFmtId="0" fontId="0" fillId="0" borderId="41" xfId="0" applyBorder="1" applyAlignment="1" applyProtection="1">
      <alignment horizontal="center"/>
      <protection locked="0"/>
    </xf>
    <xf numFmtId="0" fontId="0" fillId="0" borderId="42" xfId="0" applyBorder="1" applyAlignment="1" applyProtection="1">
      <alignment horizontal="center"/>
      <protection locked="0"/>
    </xf>
    <xf numFmtId="0" fontId="0" fillId="7" borderId="38" xfId="0" applyFill="1" applyBorder="1" applyAlignment="1" applyProtection="1">
      <alignment horizontal="center"/>
      <protection locked="0"/>
    </xf>
    <xf numFmtId="0" fontId="1" fillId="0" borderId="23" xfId="0" applyFont="1" applyBorder="1" applyAlignment="1" applyProtection="1">
      <alignment horizontal="center" vertical="center"/>
    </xf>
    <xf numFmtId="0" fontId="1" fillId="0" borderId="24" xfId="0" applyFont="1" applyBorder="1" applyAlignment="1" applyProtection="1">
      <alignment horizontal="center" vertical="center"/>
    </xf>
    <xf numFmtId="0" fontId="0" fillId="0" borderId="23" xfId="0" applyBorder="1" applyAlignment="1" applyProtection="1">
      <alignment horizontal="center" vertical="center"/>
    </xf>
    <xf numFmtId="0" fontId="0" fillId="0" borderId="24" xfId="0" applyBorder="1" applyAlignment="1" applyProtection="1">
      <alignment horizontal="center" vertical="center"/>
    </xf>
    <xf numFmtId="0" fontId="0" fillId="0" borderId="25" xfId="0" applyBorder="1" applyAlignment="1" applyProtection="1">
      <alignment horizontal="center"/>
    </xf>
    <xf numFmtId="0" fontId="1" fillId="0" borderId="28" xfId="0" applyFont="1" applyBorder="1" applyAlignment="1" applyProtection="1">
      <alignment horizontal="center" vertical="center"/>
    </xf>
    <xf numFmtId="0" fontId="1" fillId="0" borderId="29" xfId="0" applyFont="1" applyBorder="1" applyAlignment="1" applyProtection="1">
      <alignment horizontal="center" vertical="center"/>
    </xf>
    <xf numFmtId="0" fontId="0" fillId="0" borderId="31" xfId="0" applyBorder="1" applyAlignment="1" applyProtection="1">
      <alignment horizontal="center" vertical="center"/>
    </xf>
    <xf numFmtId="0" fontId="0" fillId="0" borderId="33" xfId="0" applyBorder="1" applyAlignment="1" applyProtection="1">
      <alignment horizontal="center"/>
      <protection locked="0"/>
    </xf>
    <xf numFmtId="0" fontId="0" fillId="0" borderId="34" xfId="0" applyBorder="1" applyAlignment="1" applyProtection="1">
      <alignment horizontal="center"/>
      <protection locked="0"/>
    </xf>
    <xf numFmtId="0" fontId="0" fillId="7" borderId="41" xfId="0" applyFill="1" applyBorder="1" applyAlignment="1" applyProtection="1">
      <alignment horizontal="center"/>
      <protection locked="0"/>
    </xf>
    <xf numFmtId="0" fontId="0" fillId="7" borderId="42" xfId="0" applyFill="1" applyBorder="1" applyAlignment="1" applyProtection="1">
      <alignment horizontal="center"/>
      <protection locked="0"/>
    </xf>
    <xf numFmtId="0" fontId="0" fillId="0" borderId="143" xfId="0" applyBorder="1" applyAlignment="1">
      <alignment horizontal="center" vertical="center"/>
    </xf>
    <xf numFmtId="0" fontId="0" fillId="0" borderId="142" xfId="0" applyBorder="1" applyAlignment="1">
      <alignment horizontal="center" vertical="center"/>
    </xf>
    <xf numFmtId="0" fontId="0" fillId="0" borderId="147" xfId="0" applyBorder="1" applyAlignment="1" applyProtection="1">
      <alignment horizontal="center"/>
      <protection locked="0"/>
    </xf>
    <xf numFmtId="0" fontId="0" fillId="0" borderId="148" xfId="0" applyBorder="1" applyAlignment="1" applyProtection="1">
      <alignment horizontal="center"/>
      <protection locked="0"/>
    </xf>
    <xf numFmtId="0" fontId="0" fillId="14" borderId="137" xfId="0" applyFill="1" applyBorder="1" applyAlignment="1" applyProtection="1">
      <alignment horizontal="center"/>
      <protection locked="0"/>
    </xf>
    <xf numFmtId="0" fontId="0" fillId="14" borderId="138" xfId="0" applyFill="1" applyBorder="1" applyAlignment="1" applyProtection="1">
      <alignment horizontal="center"/>
      <protection locked="0"/>
    </xf>
    <xf numFmtId="0" fontId="1" fillId="0" borderId="50" xfId="0" applyFont="1" applyBorder="1" applyAlignment="1" applyProtection="1">
      <alignment horizontal="center" vertical="center"/>
    </xf>
    <xf numFmtId="0" fontId="1" fillId="0" borderId="63" xfId="0" applyFont="1" applyBorder="1" applyAlignment="1" applyProtection="1">
      <alignment horizontal="center" vertical="center"/>
    </xf>
    <xf numFmtId="0" fontId="0" fillId="0" borderId="16" xfId="0" applyFont="1" applyBorder="1" applyAlignment="1" applyProtection="1">
      <alignment horizontal="center" vertical="center" wrapText="1"/>
    </xf>
    <xf numFmtId="0" fontId="0" fillId="0" borderId="18" xfId="0" applyFont="1" applyBorder="1" applyAlignment="1" applyProtection="1">
      <alignment horizontal="center" vertical="center" wrapText="1"/>
    </xf>
    <xf numFmtId="0" fontId="0" fillId="0" borderId="19" xfId="0" applyFont="1" applyBorder="1" applyAlignment="1" applyProtection="1">
      <alignment horizontal="center" vertical="center" wrapText="1"/>
    </xf>
    <xf numFmtId="0" fontId="0" fillId="0" borderId="21" xfId="0" applyFont="1" applyBorder="1" applyAlignment="1" applyProtection="1">
      <alignment horizontal="center" vertical="center" wrapText="1"/>
    </xf>
    <xf numFmtId="0" fontId="0" fillId="0" borderId="112" xfId="0" applyFont="1" applyBorder="1" applyAlignment="1" applyProtection="1">
      <alignment horizontal="center" vertical="center" wrapText="1"/>
    </xf>
    <xf numFmtId="0" fontId="0" fillId="0" borderId="118" xfId="0" applyFont="1" applyBorder="1" applyAlignment="1" applyProtection="1">
      <alignment horizontal="center" vertical="center" wrapText="1"/>
    </xf>
    <xf numFmtId="167" fontId="0" fillId="10" borderId="113" xfId="0" applyNumberFormat="1" applyFill="1" applyBorder="1" applyAlignment="1" applyProtection="1">
      <alignment horizontal="center"/>
    </xf>
    <xf numFmtId="167" fontId="0" fillId="10" borderId="24" xfId="0" applyNumberFormat="1" applyFill="1" applyBorder="1" applyAlignment="1" applyProtection="1">
      <alignment horizontal="center"/>
    </xf>
    <xf numFmtId="0" fontId="32" fillId="10" borderId="23" xfId="0" applyFont="1" applyFill="1" applyBorder="1" applyAlignment="1" applyProtection="1">
      <alignment horizontal="center"/>
    </xf>
    <xf numFmtId="0" fontId="32" fillId="10" borderId="113" xfId="0" applyFont="1" applyFill="1" applyBorder="1" applyAlignment="1" applyProtection="1">
      <alignment horizontal="center"/>
    </xf>
    <xf numFmtId="0" fontId="0" fillId="0" borderId="171" xfId="0" applyBorder="1" applyAlignment="1" applyProtection="1">
      <alignment horizontal="left" vertical="top" wrapText="1"/>
      <protection locked="0"/>
    </xf>
    <xf numFmtId="0" fontId="0" fillId="14" borderId="171" xfId="0" applyFill="1" applyBorder="1" applyAlignment="1" applyProtection="1">
      <alignment horizontal="left" vertical="top" wrapText="1"/>
      <protection locked="0"/>
    </xf>
    <xf numFmtId="0" fontId="1" fillId="0" borderId="179" xfId="0" applyFont="1" applyBorder="1" applyAlignment="1">
      <alignment horizontal="center" vertical="center"/>
    </xf>
    <xf numFmtId="0" fontId="1" fillId="0" borderId="113" xfId="0" applyFont="1" applyBorder="1" applyAlignment="1">
      <alignment horizontal="center" vertical="center"/>
    </xf>
    <xf numFmtId="0" fontId="1" fillId="0" borderId="24" xfId="0" applyFont="1" applyBorder="1" applyAlignment="1">
      <alignment horizontal="center" vertical="center"/>
    </xf>
    <xf numFmtId="0" fontId="0" fillId="0" borderId="120" xfId="0" applyBorder="1" applyAlignment="1" applyProtection="1">
      <alignment horizontal="left" vertical="top" wrapText="1"/>
      <protection locked="0"/>
    </xf>
    <xf numFmtId="0" fontId="0" fillId="0" borderId="121" xfId="0" applyBorder="1" applyAlignment="1" applyProtection="1">
      <alignment horizontal="left" vertical="top" wrapText="1"/>
      <protection locked="0"/>
    </xf>
    <xf numFmtId="0" fontId="0" fillId="0" borderId="180" xfId="0" applyBorder="1" applyAlignment="1" applyProtection="1">
      <alignment horizontal="left" vertical="top" wrapText="1"/>
      <protection locked="0"/>
    </xf>
    <xf numFmtId="0" fontId="0" fillId="14" borderId="128" xfId="0" applyFill="1" applyBorder="1" applyAlignment="1" applyProtection="1">
      <alignment horizontal="justify" vertical="top" wrapText="1"/>
      <protection locked="0"/>
    </xf>
    <xf numFmtId="0" fontId="0" fillId="0" borderId="166" xfId="0" applyBorder="1" applyAlignment="1">
      <alignment horizontal="center"/>
    </xf>
    <xf numFmtId="0" fontId="0" fillId="0" borderId="167" xfId="0" applyBorder="1" applyAlignment="1">
      <alignment horizontal="center"/>
    </xf>
    <xf numFmtId="0" fontId="0" fillId="0" borderId="168" xfId="0" applyBorder="1" applyAlignment="1">
      <alignment horizontal="center"/>
    </xf>
    <xf numFmtId="0" fontId="0" fillId="0" borderId="166" xfId="0" applyBorder="1" applyAlignment="1">
      <alignment horizontal="center" vertical="center" wrapText="1"/>
    </xf>
    <xf numFmtId="0" fontId="0" fillId="0" borderId="167" xfId="0" applyBorder="1" applyAlignment="1">
      <alignment horizontal="center" vertical="center" wrapText="1"/>
    </xf>
    <xf numFmtId="0" fontId="0" fillId="0" borderId="168" xfId="0" applyBorder="1" applyAlignment="1">
      <alignment horizontal="center" vertical="center" wrapText="1"/>
    </xf>
    <xf numFmtId="0" fontId="0" fillId="14" borderId="125" xfId="0" applyFill="1" applyBorder="1" applyAlignment="1" applyProtection="1">
      <alignment horizontal="center" vertical="top"/>
      <protection locked="0"/>
    </xf>
    <xf numFmtId="0" fontId="0" fillId="14" borderId="165" xfId="0" applyFill="1" applyBorder="1" applyAlignment="1" applyProtection="1">
      <alignment horizontal="center" vertical="top"/>
      <protection locked="0"/>
    </xf>
    <xf numFmtId="0" fontId="0" fillId="14" borderId="126" xfId="0" applyFill="1" applyBorder="1" applyAlignment="1" applyProtection="1">
      <alignment horizontal="center" vertical="top"/>
      <protection locked="0"/>
    </xf>
    <xf numFmtId="0" fontId="0" fillId="0" borderId="125" xfId="0" applyBorder="1" applyAlignment="1" applyProtection="1">
      <alignment horizontal="center" vertical="top"/>
      <protection locked="0"/>
    </xf>
    <xf numFmtId="0" fontId="0" fillId="0" borderId="165" xfId="0" applyBorder="1" applyAlignment="1" applyProtection="1">
      <alignment horizontal="center" vertical="top"/>
      <protection locked="0"/>
    </xf>
    <xf numFmtId="0" fontId="0" fillId="0" borderId="126" xfId="0" applyBorder="1" applyAlignment="1" applyProtection="1">
      <alignment horizontal="center" vertical="top"/>
      <protection locked="0"/>
    </xf>
    <xf numFmtId="0" fontId="0" fillId="0" borderId="127" xfId="0" applyBorder="1" applyAlignment="1" applyProtection="1">
      <alignment horizontal="center" vertical="top"/>
      <protection locked="0"/>
    </xf>
    <xf numFmtId="0" fontId="0" fillId="0" borderId="131" xfId="0" applyBorder="1" applyAlignment="1" applyProtection="1">
      <alignment horizontal="center" vertical="top"/>
      <protection locked="0"/>
    </xf>
    <xf numFmtId="0" fontId="0" fillId="0" borderId="132" xfId="0" applyBorder="1" applyAlignment="1" applyProtection="1">
      <alignment horizontal="center" vertical="top"/>
      <protection locked="0"/>
    </xf>
    <xf numFmtId="0" fontId="0" fillId="0" borderId="0" xfId="0" applyAlignment="1" applyProtection="1">
      <alignment horizontal="center" vertical="top"/>
      <protection locked="0"/>
    </xf>
    <xf numFmtId="0" fontId="0" fillId="0" borderId="119" xfId="0" applyBorder="1" applyAlignment="1" applyProtection="1">
      <alignment horizontal="center" vertical="top" wrapText="1"/>
      <protection locked="0"/>
    </xf>
    <xf numFmtId="0" fontId="0" fillId="0" borderId="123" xfId="0" applyBorder="1" applyAlignment="1" applyProtection="1">
      <alignment horizontal="center" vertical="top"/>
      <protection locked="0"/>
    </xf>
    <xf numFmtId="0" fontId="0" fillId="0" borderId="124" xfId="0" applyBorder="1" applyAlignment="1" applyProtection="1">
      <alignment horizontal="center" vertical="top"/>
      <protection locked="0"/>
    </xf>
    <xf numFmtId="0" fontId="1" fillId="0" borderId="50" xfId="0" applyFont="1" applyBorder="1" applyAlignment="1" applyProtection="1">
      <alignment horizontal="center"/>
    </xf>
    <xf numFmtId="0" fontId="1" fillId="0" borderId="51" xfId="0" applyFont="1" applyBorder="1" applyAlignment="1" applyProtection="1">
      <alignment horizontal="center"/>
    </xf>
    <xf numFmtId="0" fontId="0" fillId="0" borderId="14" xfId="0" applyBorder="1" applyAlignment="1" applyProtection="1">
      <alignment horizontal="justify" vertical="top" wrapText="1"/>
    </xf>
    <xf numFmtId="0" fontId="0" fillId="0" borderId="20" xfId="0" applyBorder="1" applyAlignment="1" applyProtection="1">
      <alignment horizontal="justify" vertical="top" wrapText="1"/>
    </xf>
    <xf numFmtId="0" fontId="0" fillId="0" borderId="163" xfId="0" applyBorder="1" applyAlignment="1" applyProtection="1">
      <alignment horizontal="justify" vertical="top" wrapText="1"/>
    </xf>
    <xf numFmtId="0" fontId="0" fillId="14" borderId="166" xfId="0" applyFill="1" applyBorder="1" applyAlignment="1" applyProtection="1">
      <alignment horizontal="left" vertical="center" wrapText="1"/>
    </xf>
    <xf numFmtId="0" fontId="0" fillId="14" borderId="167" xfId="0" applyFill="1" applyBorder="1" applyAlignment="1" applyProtection="1">
      <alignment horizontal="left" vertical="center" wrapText="1"/>
    </xf>
    <xf numFmtId="0" fontId="0" fillId="14" borderId="160" xfId="0" applyFill="1" applyBorder="1" applyAlignment="1" applyProtection="1">
      <alignment horizontal="left" vertical="center" wrapText="1"/>
    </xf>
    <xf numFmtId="0" fontId="0" fillId="0" borderId="166" xfId="0" applyBorder="1" applyAlignment="1" applyProtection="1">
      <alignment horizontal="justify" vertical="top" wrapText="1"/>
    </xf>
    <xf numFmtId="0" fontId="0" fillId="0" borderId="167" xfId="0" applyBorder="1" applyAlignment="1" applyProtection="1">
      <alignment horizontal="justify" vertical="top" wrapText="1"/>
    </xf>
    <xf numFmtId="0" fontId="0" fillId="0" borderId="160" xfId="0" applyBorder="1" applyAlignment="1" applyProtection="1">
      <alignment horizontal="justify" vertical="top" wrapText="1"/>
    </xf>
    <xf numFmtId="0" fontId="0" fillId="0" borderId="166" xfId="0" applyBorder="1" applyAlignment="1" applyProtection="1">
      <alignment horizontal="justify" vertical="top"/>
    </xf>
    <xf numFmtId="0" fontId="0" fillId="0" borderId="167" xfId="0" applyBorder="1" applyAlignment="1" applyProtection="1">
      <alignment horizontal="justify" vertical="top"/>
    </xf>
    <xf numFmtId="0" fontId="0" fillId="0" borderId="160" xfId="0" applyBorder="1" applyAlignment="1" applyProtection="1">
      <alignment horizontal="justify" vertical="top"/>
    </xf>
    <xf numFmtId="0" fontId="0" fillId="14" borderId="166" xfId="0" applyFill="1" applyBorder="1" applyAlignment="1" applyProtection="1">
      <alignment horizontal="justify" vertical="top" wrapText="1"/>
    </xf>
    <xf numFmtId="0" fontId="0" fillId="14" borderId="167" xfId="0" applyFill="1" applyBorder="1" applyAlignment="1" applyProtection="1">
      <alignment horizontal="justify" vertical="top" wrapText="1"/>
    </xf>
    <xf numFmtId="0" fontId="0" fillId="14" borderId="160" xfId="0" applyFill="1" applyBorder="1" applyAlignment="1" applyProtection="1">
      <alignment horizontal="justify" vertical="top" wrapText="1"/>
    </xf>
    <xf numFmtId="0" fontId="0" fillId="14" borderId="166" xfId="0" applyFill="1" applyBorder="1" applyAlignment="1" applyProtection="1">
      <alignment horizontal="center" vertical="top" wrapText="1"/>
    </xf>
    <xf numFmtId="0" fontId="0" fillId="14" borderId="167" xfId="0" applyFill="1" applyBorder="1" applyAlignment="1" applyProtection="1">
      <alignment horizontal="center" vertical="top" wrapText="1"/>
    </xf>
    <xf numFmtId="0" fontId="0" fillId="14" borderId="160" xfId="0" applyFill="1" applyBorder="1" applyAlignment="1" applyProtection="1">
      <alignment horizontal="center" vertical="top" wrapText="1"/>
    </xf>
    <xf numFmtId="0" fontId="0" fillId="0" borderId="128" xfId="0" applyBorder="1" applyAlignment="1" applyProtection="1">
      <alignment horizontal="justify" vertical="top"/>
    </xf>
    <xf numFmtId="0" fontId="0" fillId="0" borderId="129" xfId="0" applyBorder="1" applyAlignment="1" applyProtection="1">
      <alignment horizontal="justify" vertical="top"/>
    </xf>
    <xf numFmtId="0" fontId="0" fillId="0" borderId="186" xfId="0" applyBorder="1" applyAlignment="1" applyProtection="1">
      <alignment horizontal="justify" vertical="top"/>
    </xf>
    <xf numFmtId="0" fontId="0" fillId="14" borderId="10" xfId="0" applyFill="1" applyBorder="1" applyAlignment="1" applyProtection="1">
      <alignment horizontal="center" vertical="center" wrapText="1"/>
    </xf>
    <xf numFmtId="0" fontId="0" fillId="14" borderId="11" xfId="0" applyFill="1" applyBorder="1" applyAlignment="1" applyProtection="1">
      <alignment horizontal="center" vertical="center" wrapText="1"/>
    </xf>
    <xf numFmtId="0" fontId="0" fillId="14" borderId="160" xfId="0" applyFill="1" applyBorder="1" applyAlignment="1" applyProtection="1">
      <alignment horizontal="center" vertical="center" wrapText="1"/>
    </xf>
  </cellXfs>
  <cellStyles count="4">
    <cellStyle name="Hipervínculo" xfId="3" builtinId="8"/>
    <cellStyle name="Millares" xfId="2" builtinId="3"/>
    <cellStyle name="Normal" xfId="0" builtinId="0"/>
    <cellStyle name="Normal_Opciones" xfId="1"/>
  </cellStyles>
  <dxfs count="6">
    <dxf>
      <font>
        <color theme="0" tint="-0.24994659260841701"/>
      </font>
      <numFmt numFmtId="2" formatCode="0.00"/>
    </dxf>
    <dxf>
      <font>
        <b/>
        <i val="0"/>
        <color rgb="FFFF0000"/>
      </font>
      <border>
        <left style="thin">
          <color rgb="FFFF0000"/>
        </left>
        <right style="thin">
          <color rgb="FFFF0000"/>
        </right>
        <top style="thin">
          <color rgb="FFFF0000"/>
        </top>
        <bottom style="thin">
          <color rgb="FFFF0000"/>
        </bottom>
        <vertical/>
        <horizontal/>
      </border>
    </dxf>
    <dxf>
      <font>
        <b/>
        <i val="0"/>
        <color rgb="FFFF0000"/>
      </font>
      <border>
        <left style="thin">
          <color rgb="FFFF0000"/>
        </left>
        <right style="thin">
          <color rgb="FFFF0000"/>
        </right>
        <top style="thin">
          <color rgb="FFFF0000"/>
        </top>
        <bottom style="thin">
          <color rgb="FFFF0000"/>
        </bottom>
        <vertical/>
        <horizontal/>
      </border>
    </dxf>
    <dxf>
      <font>
        <b/>
        <i val="0"/>
        <u/>
        <color rgb="FFFF0000"/>
      </font>
    </dxf>
    <dxf>
      <font>
        <b/>
        <i val="0"/>
        <color rgb="FFFF0000"/>
      </font>
    </dxf>
    <dxf>
      <font>
        <b/>
        <i val="0"/>
        <color rgb="FFFF0000"/>
      </font>
      <fill>
        <patternFill patternType="none">
          <bgColor auto="1"/>
        </patternFill>
      </fill>
      <border>
        <left style="thin">
          <color rgb="FFFF0000"/>
        </left>
        <right style="thin">
          <color rgb="FFFF0000"/>
        </right>
        <top style="thin">
          <color rgb="FFFF0000"/>
        </top>
        <bottom style="thin">
          <color rgb="FFFF0000"/>
        </bottom>
        <vertical/>
        <horizontal/>
      </border>
    </dxf>
  </dxfs>
  <tableStyles count="0" defaultTableStyle="TableStyleMedium2" defaultPivotStyle="PivotStyleLight16"/>
  <colors>
    <mruColors>
      <color rgb="FFDBDBDB"/>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1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2</xdr:col>
      <xdr:colOff>1070741</xdr:colOff>
      <xdr:row>0</xdr:row>
      <xdr:rowOff>203638</xdr:rowOff>
    </xdr:from>
    <xdr:to>
      <xdr:col>7</xdr:col>
      <xdr:colOff>331076</xdr:colOff>
      <xdr:row>1</xdr:row>
      <xdr:rowOff>1172894</xdr:rowOff>
    </xdr:to>
    <xdr:grpSp>
      <xdr:nvGrpSpPr>
        <xdr:cNvPr id="4" name="Grupo 3"/>
        <xdr:cNvGrpSpPr/>
      </xdr:nvGrpSpPr>
      <xdr:grpSpPr>
        <a:xfrm>
          <a:off x="1599908" y="203638"/>
          <a:ext cx="5144668" cy="1297339"/>
          <a:chOff x="1680882" y="224118"/>
          <a:chExt cx="5146128" cy="1291135"/>
        </a:xfrm>
      </xdr:grpSpPr>
      <xdr:pic>
        <xdr:nvPicPr>
          <xdr:cNvPr id="5" name="1 Imagen" descr="escudo sin nombre.jp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31558" y="224118"/>
            <a:ext cx="920353" cy="7732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Picture 1" descr="BD21328_"/>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80882" y="1434353"/>
            <a:ext cx="5146128" cy="80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7" name="CuadroTexto 6"/>
          <xdr:cNvSpPr txBox="1"/>
        </xdr:nvSpPr>
        <xdr:spPr>
          <a:xfrm>
            <a:off x="2532531" y="1030941"/>
            <a:ext cx="329090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400" b="1"/>
              <a:t>UNIVERSIDAD MILITAR NUEVA GRANADA</a:t>
            </a:r>
          </a:p>
        </xdr:txBody>
      </xdr:sp>
    </xdr:grpSp>
    <xdr:clientData/>
  </xdr:twoCellAnchor>
</xdr:wsDr>
</file>

<file path=xl/drawings/drawing10.xml><?xml version="1.0" encoding="utf-8"?>
<xdr:wsDr xmlns:xdr="http://schemas.openxmlformats.org/drawingml/2006/spreadsheetDrawing" xmlns:a="http://schemas.openxmlformats.org/drawingml/2006/main">
  <xdr:twoCellAnchor>
    <xdr:from>
      <xdr:col>2</xdr:col>
      <xdr:colOff>1165411</xdr:colOff>
      <xdr:row>0</xdr:row>
      <xdr:rowOff>224118</xdr:rowOff>
    </xdr:from>
    <xdr:to>
      <xdr:col>7</xdr:col>
      <xdr:colOff>394834</xdr:colOff>
      <xdr:row>2</xdr:row>
      <xdr:rowOff>484312</xdr:rowOff>
    </xdr:to>
    <xdr:grpSp>
      <xdr:nvGrpSpPr>
        <xdr:cNvPr id="7" name="Grupo 6"/>
        <xdr:cNvGrpSpPr/>
      </xdr:nvGrpSpPr>
      <xdr:grpSpPr>
        <a:xfrm>
          <a:off x="1680882" y="224118"/>
          <a:ext cx="5146128" cy="1291135"/>
          <a:chOff x="1680882" y="224118"/>
          <a:chExt cx="5146128" cy="1291135"/>
        </a:xfrm>
      </xdr:grpSpPr>
      <xdr:pic>
        <xdr:nvPicPr>
          <xdr:cNvPr id="4" name="1 Imagen" descr="escudo sin nombre.jp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31558" y="224118"/>
            <a:ext cx="920353" cy="7732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5" name="Picture 1" descr="BD21328_"/>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80882" y="1434353"/>
            <a:ext cx="5146128" cy="80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6" name="CuadroTexto 5"/>
          <xdr:cNvSpPr txBox="1"/>
        </xdr:nvSpPr>
        <xdr:spPr>
          <a:xfrm>
            <a:off x="2532531" y="1030941"/>
            <a:ext cx="329090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400" b="1"/>
              <a:t>UNIVERSIDAD MILITAR NUEVA GRANADA</a:t>
            </a:r>
          </a:p>
        </xdr:txBody>
      </xdr:sp>
    </xdr:grpSp>
    <xdr:clientData/>
  </xdr:twoCellAnchor>
</xdr:wsDr>
</file>

<file path=xl/drawings/drawing11.xml><?xml version="1.0" encoding="utf-8"?>
<xdr:wsDr xmlns:xdr="http://schemas.openxmlformats.org/drawingml/2006/spreadsheetDrawing" xmlns:a="http://schemas.openxmlformats.org/drawingml/2006/main">
  <xdr:twoCellAnchor>
    <xdr:from>
      <xdr:col>3</xdr:col>
      <xdr:colOff>773206</xdr:colOff>
      <xdr:row>0</xdr:row>
      <xdr:rowOff>112059</xdr:rowOff>
    </xdr:from>
    <xdr:to>
      <xdr:col>8</xdr:col>
      <xdr:colOff>277613</xdr:colOff>
      <xdr:row>1</xdr:row>
      <xdr:rowOff>1090953</xdr:rowOff>
    </xdr:to>
    <xdr:grpSp>
      <xdr:nvGrpSpPr>
        <xdr:cNvPr id="4" name="Grupo 3"/>
        <xdr:cNvGrpSpPr/>
      </xdr:nvGrpSpPr>
      <xdr:grpSpPr>
        <a:xfrm>
          <a:off x="1658471" y="112059"/>
          <a:ext cx="5129760" cy="1303865"/>
          <a:chOff x="1680882" y="224118"/>
          <a:chExt cx="5146128" cy="1291135"/>
        </a:xfrm>
      </xdr:grpSpPr>
      <xdr:pic>
        <xdr:nvPicPr>
          <xdr:cNvPr id="5" name="1 Imagen" descr="escudo sin nombre.jp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31558" y="224118"/>
            <a:ext cx="920353" cy="7732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Picture 1" descr="BD21328_"/>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80882" y="1434353"/>
            <a:ext cx="5146128" cy="80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7" name="CuadroTexto 6"/>
          <xdr:cNvSpPr txBox="1"/>
        </xdr:nvSpPr>
        <xdr:spPr>
          <a:xfrm>
            <a:off x="2532531" y="1030941"/>
            <a:ext cx="329090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400" b="1"/>
              <a:t>UNIVERSIDAD MILITAR NUEVA GRANADA</a:t>
            </a:r>
          </a:p>
        </xdr:txBody>
      </xdr:sp>
    </xdr:grpSp>
    <xdr:clientData/>
  </xdr:twoCellAnchor>
</xdr:wsDr>
</file>

<file path=xl/drawings/drawing12.xml><?xml version="1.0" encoding="utf-8"?>
<xdr:wsDr xmlns:xdr="http://schemas.openxmlformats.org/drawingml/2006/spreadsheetDrawing" xmlns:a="http://schemas.openxmlformats.org/drawingml/2006/main">
  <xdr:twoCellAnchor>
    <xdr:from>
      <xdr:col>3</xdr:col>
      <xdr:colOff>683558</xdr:colOff>
      <xdr:row>0</xdr:row>
      <xdr:rowOff>268941</xdr:rowOff>
    </xdr:from>
    <xdr:to>
      <xdr:col>8</xdr:col>
      <xdr:colOff>187966</xdr:colOff>
      <xdr:row>1</xdr:row>
      <xdr:rowOff>1247835</xdr:rowOff>
    </xdr:to>
    <xdr:grpSp>
      <xdr:nvGrpSpPr>
        <xdr:cNvPr id="4" name="Grupo 3"/>
        <xdr:cNvGrpSpPr/>
      </xdr:nvGrpSpPr>
      <xdr:grpSpPr>
        <a:xfrm>
          <a:off x="1490382" y="268941"/>
          <a:ext cx="5129760" cy="1303865"/>
          <a:chOff x="1680882" y="224118"/>
          <a:chExt cx="5146128" cy="1291135"/>
        </a:xfrm>
      </xdr:grpSpPr>
      <xdr:pic>
        <xdr:nvPicPr>
          <xdr:cNvPr id="5" name="1 Imagen" descr="escudo sin nombre.jp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31558" y="224118"/>
            <a:ext cx="920353" cy="7732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Picture 1" descr="BD21328_"/>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80882" y="1434353"/>
            <a:ext cx="5146128" cy="80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7" name="CuadroTexto 6"/>
          <xdr:cNvSpPr txBox="1"/>
        </xdr:nvSpPr>
        <xdr:spPr>
          <a:xfrm>
            <a:off x="2532531" y="1030941"/>
            <a:ext cx="329090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400" b="1"/>
              <a:t>UNIVERSIDAD MILITAR NUEVA GRANADA</a:t>
            </a:r>
          </a:p>
        </xdr:txBody>
      </xdr:sp>
    </xdr:grpSp>
    <xdr:clientData/>
  </xdr:twoCellAnchor>
</xdr:wsDr>
</file>

<file path=xl/drawings/drawing13.xml><?xml version="1.0" encoding="utf-8"?>
<xdr:wsDr xmlns:xdr="http://schemas.openxmlformats.org/drawingml/2006/spreadsheetDrawing" xmlns:a="http://schemas.openxmlformats.org/drawingml/2006/main">
  <xdr:twoCellAnchor>
    <xdr:from>
      <xdr:col>3</xdr:col>
      <xdr:colOff>683558</xdr:colOff>
      <xdr:row>0</xdr:row>
      <xdr:rowOff>268941</xdr:rowOff>
    </xdr:from>
    <xdr:to>
      <xdr:col>8</xdr:col>
      <xdr:colOff>187966</xdr:colOff>
      <xdr:row>1</xdr:row>
      <xdr:rowOff>1247835</xdr:rowOff>
    </xdr:to>
    <xdr:grpSp>
      <xdr:nvGrpSpPr>
        <xdr:cNvPr id="2" name="Grupo 1"/>
        <xdr:cNvGrpSpPr/>
      </xdr:nvGrpSpPr>
      <xdr:grpSpPr>
        <a:xfrm>
          <a:off x="1490382" y="268941"/>
          <a:ext cx="5129760" cy="1303865"/>
          <a:chOff x="1680882" y="224118"/>
          <a:chExt cx="5146128" cy="1291135"/>
        </a:xfrm>
      </xdr:grpSpPr>
      <xdr:pic>
        <xdr:nvPicPr>
          <xdr:cNvPr id="3" name="1 Imagen" descr="escudo sin nombre.jp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31558" y="224118"/>
            <a:ext cx="920353" cy="7732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4" name="Picture 1" descr="BD21328_"/>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80882" y="1434353"/>
            <a:ext cx="5146128" cy="80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CuadroTexto 4"/>
          <xdr:cNvSpPr txBox="1"/>
        </xdr:nvSpPr>
        <xdr:spPr>
          <a:xfrm>
            <a:off x="2532531" y="1030941"/>
            <a:ext cx="329090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400" b="1"/>
              <a:t>UNIVERSIDAD MILITAR NUEVA GRANADA</a:t>
            </a:r>
          </a:p>
        </xdr:txBody>
      </xdr:sp>
    </xdr:grpSp>
    <xdr:clientData/>
  </xdr:twoCellAnchor>
</xdr:wsDr>
</file>

<file path=xl/drawings/drawing14.xml><?xml version="1.0" encoding="utf-8"?>
<xdr:wsDr xmlns:xdr="http://schemas.openxmlformats.org/drawingml/2006/spreadsheetDrawing" xmlns:a="http://schemas.openxmlformats.org/drawingml/2006/main">
  <xdr:twoCellAnchor>
    <xdr:from>
      <xdr:col>4</xdr:col>
      <xdr:colOff>493059</xdr:colOff>
      <xdr:row>0</xdr:row>
      <xdr:rowOff>224118</xdr:rowOff>
    </xdr:from>
    <xdr:to>
      <xdr:col>9</xdr:col>
      <xdr:colOff>187966</xdr:colOff>
      <xdr:row>1</xdr:row>
      <xdr:rowOff>1203012</xdr:rowOff>
    </xdr:to>
    <xdr:grpSp>
      <xdr:nvGrpSpPr>
        <xdr:cNvPr id="4" name="Grupo 3"/>
        <xdr:cNvGrpSpPr/>
      </xdr:nvGrpSpPr>
      <xdr:grpSpPr>
        <a:xfrm>
          <a:off x="2386853" y="224118"/>
          <a:ext cx="5129760" cy="1303865"/>
          <a:chOff x="1680882" y="224118"/>
          <a:chExt cx="5146128" cy="1291135"/>
        </a:xfrm>
      </xdr:grpSpPr>
      <xdr:pic>
        <xdr:nvPicPr>
          <xdr:cNvPr id="5" name="1 Imagen" descr="escudo sin nombre.jp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31558" y="224118"/>
            <a:ext cx="920353" cy="7732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Picture 1" descr="BD21328_"/>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80882" y="1434353"/>
            <a:ext cx="5146128" cy="80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7" name="CuadroTexto 6"/>
          <xdr:cNvSpPr txBox="1"/>
        </xdr:nvSpPr>
        <xdr:spPr>
          <a:xfrm>
            <a:off x="2532531" y="1030941"/>
            <a:ext cx="329090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400" b="1"/>
              <a:t>UNIVERSIDAD MILITAR NUEVA GRANADA</a:t>
            </a:r>
          </a:p>
        </xdr:txBody>
      </xdr:sp>
    </xdr:grpSp>
    <xdr:clientData/>
  </xdr:twoCellAnchor>
</xdr:wsDr>
</file>

<file path=xl/drawings/drawing15.xml><?xml version="1.0" encoding="utf-8"?>
<xdr:wsDr xmlns:xdr="http://schemas.openxmlformats.org/drawingml/2006/spreadsheetDrawing" xmlns:a="http://schemas.openxmlformats.org/drawingml/2006/main">
  <xdr:twoCellAnchor>
    <xdr:from>
      <xdr:col>3</xdr:col>
      <xdr:colOff>1019175</xdr:colOff>
      <xdr:row>0</xdr:row>
      <xdr:rowOff>285750</xdr:rowOff>
    </xdr:from>
    <xdr:to>
      <xdr:col>8</xdr:col>
      <xdr:colOff>364578</xdr:colOff>
      <xdr:row>1</xdr:row>
      <xdr:rowOff>1253035</xdr:rowOff>
    </xdr:to>
    <xdr:grpSp>
      <xdr:nvGrpSpPr>
        <xdr:cNvPr id="4" name="Grupo 3"/>
        <xdr:cNvGrpSpPr/>
      </xdr:nvGrpSpPr>
      <xdr:grpSpPr>
        <a:xfrm>
          <a:off x="1543050" y="285750"/>
          <a:ext cx="5146128" cy="1291135"/>
          <a:chOff x="1680882" y="224118"/>
          <a:chExt cx="5146128" cy="1291135"/>
        </a:xfrm>
      </xdr:grpSpPr>
      <xdr:pic>
        <xdr:nvPicPr>
          <xdr:cNvPr id="5" name="1 Imagen" descr="escudo sin nombre.jp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31558" y="224118"/>
            <a:ext cx="920353" cy="7732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Picture 1" descr="BD21328_"/>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80882" y="1434353"/>
            <a:ext cx="5146128" cy="80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7" name="CuadroTexto 6"/>
          <xdr:cNvSpPr txBox="1"/>
        </xdr:nvSpPr>
        <xdr:spPr>
          <a:xfrm>
            <a:off x="2532531" y="1030941"/>
            <a:ext cx="329090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400" b="1"/>
              <a:t>UNIVERSIDAD MILITAR NUEVA GRANADA</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656166</xdr:colOff>
      <xdr:row>0</xdr:row>
      <xdr:rowOff>222250</xdr:rowOff>
    </xdr:from>
    <xdr:to>
      <xdr:col>7</xdr:col>
      <xdr:colOff>193784</xdr:colOff>
      <xdr:row>1</xdr:row>
      <xdr:rowOff>1187273</xdr:rowOff>
    </xdr:to>
    <xdr:grpSp>
      <xdr:nvGrpSpPr>
        <xdr:cNvPr id="4" name="Grupo 3"/>
        <xdr:cNvGrpSpPr/>
      </xdr:nvGrpSpPr>
      <xdr:grpSpPr>
        <a:xfrm>
          <a:off x="1186845" y="222250"/>
          <a:ext cx="5157368" cy="1291594"/>
          <a:chOff x="1680882" y="224118"/>
          <a:chExt cx="5146128" cy="1291135"/>
        </a:xfrm>
      </xdr:grpSpPr>
      <xdr:pic>
        <xdr:nvPicPr>
          <xdr:cNvPr id="5" name="1 Imagen" descr="escudo sin nombre.jp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31558" y="224118"/>
            <a:ext cx="920353" cy="7732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Picture 1" descr="BD21328_"/>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80882" y="1434353"/>
            <a:ext cx="5146128" cy="80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7" name="CuadroTexto 6"/>
          <xdr:cNvSpPr txBox="1"/>
        </xdr:nvSpPr>
        <xdr:spPr>
          <a:xfrm>
            <a:off x="2532531" y="1030941"/>
            <a:ext cx="329090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400" b="1"/>
              <a:t>UNIVERSIDAD MILITAR NUEVA GRANADA</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695739</xdr:colOff>
      <xdr:row>0</xdr:row>
      <xdr:rowOff>306456</xdr:rowOff>
    </xdr:from>
    <xdr:to>
      <xdr:col>7</xdr:col>
      <xdr:colOff>226915</xdr:colOff>
      <xdr:row>1</xdr:row>
      <xdr:rowOff>1276540</xdr:rowOff>
    </xdr:to>
    <xdr:grpSp>
      <xdr:nvGrpSpPr>
        <xdr:cNvPr id="4" name="Grupo 3"/>
        <xdr:cNvGrpSpPr/>
      </xdr:nvGrpSpPr>
      <xdr:grpSpPr>
        <a:xfrm>
          <a:off x="1224906" y="306456"/>
          <a:ext cx="5140342" cy="1298167"/>
          <a:chOff x="1680882" y="224118"/>
          <a:chExt cx="5146128" cy="1291135"/>
        </a:xfrm>
      </xdr:grpSpPr>
      <xdr:pic>
        <xdr:nvPicPr>
          <xdr:cNvPr id="5" name="1 Imagen" descr="escudo sin nombre.jp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31558" y="224118"/>
            <a:ext cx="920353" cy="7732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Picture 1" descr="BD21328_"/>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80882" y="1434353"/>
            <a:ext cx="5146128" cy="80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7" name="CuadroTexto 6"/>
          <xdr:cNvSpPr txBox="1"/>
        </xdr:nvSpPr>
        <xdr:spPr>
          <a:xfrm>
            <a:off x="2532531" y="1030941"/>
            <a:ext cx="329090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400" b="1"/>
              <a:t>UNIVERSIDAD MILITAR NUEVA GRANADA</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811696</xdr:colOff>
      <xdr:row>0</xdr:row>
      <xdr:rowOff>165652</xdr:rowOff>
    </xdr:from>
    <xdr:to>
      <xdr:col>7</xdr:col>
      <xdr:colOff>342872</xdr:colOff>
      <xdr:row>1</xdr:row>
      <xdr:rowOff>1135736</xdr:rowOff>
    </xdr:to>
    <xdr:grpSp>
      <xdr:nvGrpSpPr>
        <xdr:cNvPr id="4" name="Grupo 3"/>
        <xdr:cNvGrpSpPr/>
      </xdr:nvGrpSpPr>
      <xdr:grpSpPr>
        <a:xfrm>
          <a:off x="1383196" y="165652"/>
          <a:ext cx="5150926" cy="1291553"/>
          <a:chOff x="1680882" y="224118"/>
          <a:chExt cx="5146128" cy="1291135"/>
        </a:xfrm>
      </xdr:grpSpPr>
      <xdr:pic>
        <xdr:nvPicPr>
          <xdr:cNvPr id="5" name="1 Imagen" descr="escudo sin nombre.jp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31558" y="224118"/>
            <a:ext cx="920353" cy="7732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Picture 1" descr="BD21328_"/>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80882" y="1434353"/>
            <a:ext cx="5146128" cy="80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7" name="CuadroTexto 6"/>
          <xdr:cNvSpPr txBox="1"/>
        </xdr:nvSpPr>
        <xdr:spPr>
          <a:xfrm>
            <a:off x="2532531" y="1030941"/>
            <a:ext cx="329090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400" b="1"/>
              <a:t>UNIVERSIDAD MILITAR NUEVA GRANADA</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733501</xdr:colOff>
      <xdr:row>0</xdr:row>
      <xdr:rowOff>153865</xdr:rowOff>
    </xdr:from>
    <xdr:to>
      <xdr:col>7</xdr:col>
      <xdr:colOff>254094</xdr:colOff>
      <xdr:row>1</xdr:row>
      <xdr:rowOff>1129647</xdr:rowOff>
    </xdr:to>
    <xdr:grpSp>
      <xdr:nvGrpSpPr>
        <xdr:cNvPr id="4" name="Grupo 3"/>
        <xdr:cNvGrpSpPr/>
      </xdr:nvGrpSpPr>
      <xdr:grpSpPr>
        <a:xfrm>
          <a:off x="1262668" y="153865"/>
          <a:ext cx="5129759" cy="1303865"/>
          <a:chOff x="1680882" y="224118"/>
          <a:chExt cx="5146128" cy="1291135"/>
        </a:xfrm>
      </xdr:grpSpPr>
      <xdr:pic>
        <xdr:nvPicPr>
          <xdr:cNvPr id="5" name="1 Imagen" descr="escudo sin nombre.jp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31558" y="224118"/>
            <a:ext cx="920353" cy="7732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Picture 1" descr="BD21328_"/>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80882" y="1434353"/>
            <a:ext cx="5146128" cy="80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7" name="CuadroTexto 6"/>
          <xdr:cNvSpPr txBox="1"/>
        </xdr:nvSpPr>
        <xdr:spPr>
          <a:xfrm>
            <a:off x="2532531" y="1030941"/>
            <a:ext cx="329090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400" b="1"/>
              <a:t>UNIVERSIDAD MILITAR NUEVA GRANADA</a:t>
            </a:r>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857249</xdr:colOff>
      <xdr:row>0</xdr:row>
      <xdr:rowOff>285750</xdr:rowOff>
    </xdr:from>
    <xdr:to>
      <xdr:col>7</xdr:col>
      <xdr:colOff>377842</xdr:colOff>
      <xdr:row>1</xdr:row>
      <xdr:rowOff>1261532</xdr:rowOff>
    </xdr:to>
    <xdr:grpSp>
      <xdr:nvGrpSpPr>
        <xdr:cNvPr id="4" name="Grupo 3"/>
        <xdr:cNvGrpSpPr/>
      </xdr:nvGrpSpPr>
      <xdr:grpSpPr>
        <a:xfrm>
          <a:off x="1386416" y="285750"/>
          <a:ext cx="5129759" cy="1303865"/>
          <a:chOff x="1680882" y="224118"/>
          <a:chExt cx="5146128" cy="1291135"/>
        </a:xfrm>
      </xdr:grpSpPr>
      <xdr:pic>
        <xdr:nvPicPr>
          <xdr:cNvPr id="5" name="1 Imagen" descr="escudo sin nombre.jp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31558" y="224118"/>
            <a:ext cx="920353" cy="7732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Picture 1" descr="BD21328_"/>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80882" y="1434353"/>
            <a:ext cx="5146128" cy="80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7" name="CuadroTexto 6"/>
          <xdr:cNvSpPr txBox="1"/>
        </xdr:nvSpPr>
        <xdr:spPr>
          <a:xfrm>
            <a:off x="2532531" y="1030941"/>
            <a:ext cx="329090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400" b="1"/>
              <a:t>UNIVERSIDAD MILITAR NUEVA GRANADA</a:t>
            </a:r>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2</xdr:col>
      <xdr:colOff>727364</xdr:colOff>
      <xdr:row>0</xdr:row>
      <xdr:rowOff>138545</xdr:rowOff>
    </xdr:from>
    <xdr:to>
      <xdr:col>7</xdr:col>
      <xdr:colOff>81511</xdr:colOff>
      <xdr:row>1</xdr:row>
      <xdr:rowOff>1122024</xdr:rowOff>
    </xdr:to>
    <xdr:grpSp>
      <xdr:nvGrpSpPr>
        <xdr:cNvPr id="4" name="Grupo 3"/>
        <xdr:cNvGrpSpPr/>
      </xdr:nvGrpSpPr>
      <xdr:grpSpPr>
        <a:xfrm>
          <a:off x="1242835" y="138545"/>
          <a:ext cx="5125176" cy="1308450"/>
          <a:chOff x="1680882" y="224118"/>
          <a:chExt cx="5146128" cy="1291135"/>
        </a:xfrm>
      </xdr:grpSpPr>
      <xdr:pic>
        <xdr:nvPicPr>
          <xdr:cNvPr id="5" name="1 Imagen" descr="escudo sin nombre.jp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31558" y="224118"/>
            <a:ext cx="920353" cy="7732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Picture 1" descr="BD21328_"/>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80882" y="1434353"/>
            <a:ext cx="5146128" cy="80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7" name="CuadroTexto 6"/>
          <xdr:cNvSpPr txBox="1"/>
        </xdr:nvSpPr>
        <xdr:spPr>
          <a:xfrm>
            <a:off x="2532531" y="1030941"/>
            <a:ext cx="329090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400" b="1"/>
              <a:t>UNIVERSIDAD MILITAR NUEVA GRANADA</a:t>
            </a:r>
          </a:p>
        </xdr:txBody>
      </xdr:sp>
    </xdr:grpSp>
    <xdr:clientData/>
  </xdr:twoCellAnchor>
</xdr:wsDr>
</file>

<file path=xl/drawings/drawing8.xml><?xml version="1.0" encoding="utf-8"?>
<xdr:wsDr xmlns:xdr="http://schemas.openxmlformats.org/drawingml/2006/spreadsheetDrawing" xmlns:a="http://schemas.openxmlformats.org/drawingml/2006/main">
  <xdr:twoCellAnchor>
    <xdr:from>
      <xdr:col>3</xdr:col>
      <xdr:colOff>537882</xdr:colOff>
      <xdr:row>0</xdr:row>
      <xdr:rowOff>156882</xdr:rowOff>
    </xdr:from>
    <xdr:to>
      <xdr:col>7</xdr:col>
      <xdr:colOff>512936</xdr:colOff>
      <xdr:row>1</xdr:row>
      <xdr:rowOff>1135776</xdr:rowOff>
    </xdr:to>
    <xdr:grpSp>
      <xdr:nvGrpSpPr>
        <xdr:cNvPr id="4" name="Grupo 3"/>
        <xdr:cNvGrpSpPr/>
      </xdr:nvGrpSpPr>
      <xdr:grpSpPr>
        <a:xfrm>
          <a:off x="1669676" y="156882"/>
          <a:ext cx="5129760" cy="1303865"/>
          <a:chOff x="1680882" y="224118"/>
          <a:chExt cx="5146128" cy="1291135"/>
        </a:xfrm>
      </xdr:grpSpPr>
      <xdr:pic>
        <xdr:nvPicPr>
          <xdr:cNvPr id="5" name="1 Imagen" descr="escudo sin nombre.jp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31558" y="224118"/>
            <a:ext cx="920353" cy="7732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Picture 1" descr="BD21328_"/>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80882" y="1434353"/>
            <a:ext cx="5146128" cy="80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7" name="CuadroTexto 6"/>
          <xdr:cNvSpPr txBox="1"/>
        </xdr:nvSpPr>
        <xdr:spPr>
          <a:xfrm>
            <a:off x="2532531" y="1030941"/>
            <a:ext cx="329090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400" b="1"/>
              <a:t>UNIVERSIDAD MILITAR NUEVA GRANADA</a:t>
            </a:r>
          </a:p>
        </xdr:txBody>
      </xdr:sp>
    </xdr:grpSp>
    <xdr:clientData/>
  </xdr:twoCellAnchor>
</xdr:wsDr>
</file>

<file path=xl/drawings/drawing9.xml><?xml version="1.0" encoding="utf-8"?>
<xdr:wsDr xmlns:xdr="http://schemas.openxmlformats.org/drawingml/2006/spreadsheetDrawing" xmlns:a="http://schemas.openxmlformats.org/drawingml/2006/main">
  <xdr:twoCellAnchor>
    <xdr:from>
      <xdr:col>2</xdr:col>
      <xdr:colOff>739587</xdr:colOff>
      <xdr:row>0</xdr:row>
      <xdr:rowOff>123265</xdr:rowOff>
    </xdr:from>
    <xdr:to>
      <xdr:col>7</xdr:col>
      <xdr:colOff>300024</xdr:colOff>
      <xdr:row>1</xdr:row>
      <xdr:rowOff>1102159</xdr:rowOff>
    </xdr:to>
    <xdr:grpSp>
      <xdr:nvGrpSpPr>
        <xdr:cNvPr id="4" name="Grupo 3"/>
        <xdr:cNvGrpSpPr/>
      </xdr:nvGrpSpPr>
      <xdr:grpSpPr>
        <a:xfrm>
          <a:off x="1255058" y="123265"/>
          <a:ext cx="5129760" cy="1303865"/>
          <a:chOff x="1680882" y="224118"/>
          <a:chExt cx="5146128" cy="1291135"/>
        </a:xfrm>
      </xdr:grpSpPr>
      <xdr:pic>
        <xdr:nvPicPr>
          <xdr:cNvPr id="5" name="1 Imagen" descr="escudo sin nombre.jp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31558" y="224118"/>
            <a:ext cx="920353" cy="7732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Picture 1" descr="BD21328_"/>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80882" y="1434353"/>
            <a:ext cx="5146128" cy="80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7" name="CuadroTexto 6"/>
          <xdr:cNvSpPr txBox="1"/>
        </xdr:nvSpPr>
        <xdr:spPr>
          <a:xfrm>
            <a:off x="2532531" y="1030941"/>
            <a:ext cx="329090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400" b="1"/>
              <a:t>UNIVERSIDAD MILITAR NUEVA GRANADA</a:t>
            </a:r>
          </a:p>
        </xdr:txBody>
      </xdr:sp>
    </xdr:grp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9.xml"/><Relationship Id="rId1" Type="http://schemas.openxmlformats.org/officeDocument/2006/relationships/printerSettings" Target="../printerSettings/printerSettings10.bin"/><Relationship Id="rId4" Type="http://schemas.openxmlformats.org/officeDocument/2006/relationships/comments" Target="../comments9.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0.xml"/><Relationship Id="rId1" Type="http://schemas.openxmlformats.org/officeDocument/2006/relationships/printerSettings" Target="../printerSettings/printerSettings11.bin"/><Relationship Id="rId4" Type="http://schemas.openxmlformats.org/officeDocument/2006/relationships/comments" Target="../comments10.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1.xml"/><Relationship Id="rId1" Type="http://schemas.openxmlformats.org/officeDocument/2006/relationships/printerSettings" Target="../printerSettings/printerSettings12.bin"/><Relationship Id="rId4" Type="http://schemas.openxmlformats.org/officeDocument/2006/relationships/comments" Target="../comments11.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2.xml"/><Relationship Id="rId1" Type="http://schemas.openxmlformats.org/officeDocument/2006/relationships/printerSettings" Target="../printerSettings/printerSettings13.bin"/><Relationship Id="rId4" Type="http://schemas.openxmlformats.org/officeDocument/2006/relationships/comments" Target="../comments12.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13.xml"/><Relationship Id="rId1" Type="http://schemas.openxmlformats.org/officeDocument/2006/relationships/printerSettings" Target="../printerSettings/printerSettings14.bin"/><Relationship Id="rId4" Type="http://schemas.openxmlformats.org/officeDocument/2006/relationships/comments" Target="../comments1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drawing" Target="../drawings/drawing14.xml"/><Relationship Id="rId1" Type="http://schemas.openxmlformats.org/officeDocument/2006/relationships/printerSettings" Target="../printerSettings/printerSettings15.bin"/><Relationship Id="rId4" Type="http://schemas.openxmlformats.org/officeDocument/2006/relationships/comments" Target="../comments1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7.bin"/><Relationship Id="rId4" Type="http://schemas.openxmlformats.org/officeDocument/2006/relationships/comments" Target="../comments6.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8.bin"/><Relationship Id="rId4" Type="http://schemas.openxmlformats.org/officeDocument/2006/relationships/comments" Target="../comments7.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9.bin"/><Relationship Id="rId4" Type="http://schemas.openxmlformats.org/officeDocument/2006/relationships/comments" Target="../comments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DF359"/>
  <sheetViews>
    <sheetView topLeftCell="CT1" workbookViewId="0">
      <selection activeCell="DE1" sqref="DE1:DF1048576"/>
    </sheetView>
  </sheetViews>
  <sheetFormatPr baseColWidth="10" defaultColWidth="11.42578125" defaultRowHeight="15" x14ac:dyDescent="0.25"/>
  <cols>
    <col min="1" max="1" width="4.42578125" style="157" customWidth="1"/>
    <col min="2" max="2" width="4" style="5" bestFit="1" customWidth="1"/>
    <col min="3" max="5" width="8" style="5" customWidth="1"/>
    <col min="6" max="6" width="18.28515625" style="5" customWidth="1"/>
    <col min="7" max="7" width="12.42578125" style="5" customWidth="1"/>
    <col min="8" max="8" width="19.5703125" style="5" bestFit="1" customWidth="1"/>
    <col min="9" max="9" width="19.5703125" style="5" customWidth="1"/>
    <col min="10" max="10" width="6.28515625" style="5" bestFit="1" customWidth="1"/>
    <col min="11" max="11" width="46.42578125" style="5" bestFit="1" customWidth="1"/>
    <col min="12" max="14" width="5.85546875" style="5" customWidth="1"/>
    <col min="15" max="15" width="20.140625" style="5" customWidth="1"/>
    <col min="16" max="16" width="16.28515625" style="5" bestFit="1" customWidth="1"/>
    <col min="17" max="17" width="25.5703125" style="164" customWidth="1"/>
    <col min="18" max="18" width="14.7109375" style="5" customWidth="1"/>
    <col min="19" max="19" width="24.28515625" style="5" bestFit="1" customWidth="1"/>
    <col min="20" max="20" width="14.28515625" style="5" bestFit="1" customWidth="1"/>
    <col min="21" max="21" width="25" style="5" bestFit="1" customWidth="1"/>
    <col min="22" max="22" width="22.140625" style="5" customWidth="1"/>
    <col min="23" max="24" width="14.28515625" style="5" bestFit="1" customWidth="1"/>
    <col min="25" max="27" width="11.42578125" style="5"/>
    <col min="28" max="28" width="8.140625" style="5" bestFit="1" customWidth="1"/>
    <col min="29" max="30" width="11.42578125" style="5"/>
    <col min="31" max="31" width="11.85546875" style="5" bestFit="1" customWidth="1"/>
    <col min="32" max="107" width="11.42578125" style="5"/>
    <col min="108" max="108" width="11.42578125" style="5" customWidth="1"/>
    <col min="109" max="110" width="11.42578125" style="5" hidden="1" customWidth="1"/>
    <col min="111" max="111" width="11.42578125" style="5" customWidth="1"/>
    <col min="112" max="16384" width="11.42578125" style="5"/>
  </cols>
  <sheetData>
    <row r="1" spans="1:110" ht="41.25" customHeight="1" thickBot="1" x14ac:dyDescent="0.3">
      <c r="A1" s="143"/>
      <c r="B1" s="144" t="s">
        <v>0</v>
      </c>
      <c r="C1" s="145" t="s">
        <v>1</v>
      </c>
      <c r="D1" s="145" t="s">
        <v>2</v>
      </c>
      <c r="E1" s="145" t="s">
        <v>3</v>
      </c>
      <c r="F1" s="146" t="s">
        <v>4</v>
      </c>
      <c r="G1" s="144" t="s">
        <v>774</v>
      </c>
      <c r="H1" s="144" t="s">
        <v>5</v>
      </c>
      <c r="I1" s="144" t="s">
        <v>818</v>
      </c>
      <c r="J1" s="144" t="s">
        <v>778</v>
      </c>
      <c r="K1" s="144" t="s">
        <v>6</v>
      </c>
      <c r="L1" s="144" t="s">
        <v>7</v>
      </c>
      <c r="M1" s="144" t="s">
        <v>760</v>
      </c>
      <c r="N1" s="144" t="s">
        <v>761</v>
      </c>
      <c r="O1" s="144" t="s">
        <v>690</v>
      </c>
      <c r="P1" s="144" t="s">
        <v>838</v>
      </c>
      <c r="Q1" s="144" t="s">
        <v>8</v>
      </c>
      <c r="R1" s="144" t="s">
        <v>9</v>
      </c>
      <c r="S1" s="144" t="s">
        <v>10</v>
      </c>
      <c r="T1" s="144" t="s">
        <v>11</v>
      </c>
      <c r="U1" s="144" t="s">
        <v>12</v>
      </c>
      <c r="V1" s="144" t="s">
        <v>13</v>
      </c>
      <c r="W1" s="144" t="s">
        <v>14</v>
      </c>
      <c r="X1" s="144"/>
      <c r="AB1" s="147" t="s">
        <v>15</v>
      </c>
      <c r="AC1" s="147" t="s">
        <v>16</v>
      </c>
      <c r="AD1" s="147" t="s">
        <v>17</v>
      </c>
      <c r="AE1" s="147" t="s">
        <v>15</v>
      </c>
      <c r="AF1" s="147" t="s">
        <v>18</v>
      </c>
      <c r="AG1" s="147" t="s">
        <v>19</v>
      </c>
      <c r="AI1" s="147" t="s">
        <v>17</v>
      </c>
      <c r="AM1" s="278" t="s">
        <v>613</v>
      </c>
      <c r="AN1" s="279" t="s">
        <v>614</v>
      </c>
    </row>
    <row r="2" spans="1:110" ht="14.1" customHeight="1" thickTop="1" x14ac:dyDescent="0.25">
      <c r="A2" s="148"/>
      <c r="B2" s="149">
        <v>1</v>
      </c>
      <c r="C2" s="150">
        <v>20</v>
      </c>
      <c r="D2" s="150">
        <v>39.9</v>
      </c>
      <c r="E2" s="150">
        <v>30</v>
      </c>
      <c r="F2" s="149" t="s">
        <v>20</v>
      </c>
      <c r="G2" s="150" t="s">
        <v>894</v>
      </c>
      <c r="H2" s="150" t="s">
        <v>813</v>
      </c>
      <c r="I2" s="150" t="s">
        <v>819</v>
      </c>
      <c r="J2" s="150" t="s">
        <v>633</v>
      </c>
      <c r="K2" s="150" t="s">
        <v>805</v>
      </c>
      <c r="L2" s="150" t="s">
        <v>21</v>
      </c>
      <c r="M2" s="150">
        <v>5</v>
      </c>
      <c r="N2" s="150">
        <v>1</v>
      </c>
      <c r="O2" s="150" t="s">
        <v>25</v>
      </c>
      <c r="P2" s="150" t="s">
        <v>839</v>
      </c>
      <c r="Q2" s="150" t="s">
        <v>22</v>
      </c>
      <c r="R2" s="150" t="s">
        <v>23</v>
      </c>
      <c r="S2" s="150" t="s">
        <v>825</v>
      </c>
      <c r="T2" s="155" t="s">
        <v>35</v>
      </c>
      <c r="U2" s="114" t="s">
        <v>831</v>
      </c>
      <c r="V2" s="151" t="s">
        <v>24</v>
      </c>
      <c r="W2" s="150" t="s">
        <v>25</v>
      </c>
      <c r="X2" s="150"/>
      <c r="AB2" s="152">
        <v>1</v>
      </c>
      <c r="AC2" s="153" t="s">
        <v>26</v>
      </c>
      <c r="AD2" s="153" t="s">
        <v>27</v>
      </c>
      <c r="AE2" s="152" t="str">
        <f>"GP_"&amp;AB2</f>
        <v>GP_1</v>
      </c>
      <c r="AF2" s="153" t="s">
        <v>28</v>
      </c>
      <c r="AG2" s="152">
        <v>34</v>
      </c>
      <c r="AI2" s="153" t="s">
        <v>27</v>
      </c>
      <c r="AM2" s="278" t="s">
        <v>615</v>
      </c>
      <c r="AN2" s="279" t="s">
        <v>616</v>
      </c>
      <c r="DE2" s="5" t="s">
        <v>950</v>
      </c>
      <c r="DF2" t="s">
        <v>949</v>
      </c>
    </row>
    <row r="3" spans="1:110" x14ac:dyDescent="0.25">
      <c r="A3" s="148"/>
      <c r="B3" s="154">
        <v>2</v>
      </c>
      <c r="C3" s="346">
        <v>40</v>
      </c>
      <c r="D3" s="346">
        <v>59.9</v>
      </c>
      <c r="E3" s="346">
        <v>30</v>
      </c>
      <c r="F3" s="154" t="s">
        <v>29</v>
      </c>
      <c r="G3" s="155" t="s">
        <v>30</v>
      </c>
      <c r="H3" s="155" t="s">
        <v>814</v>
      </c>
      <c r="I3" s="155" t="s">
        <v>820</v>
      </c>
      <c r="J3" s="155" t="s">
        <v>642</v>
      </c>
      <c r="K3" s="155" t="s">
        <v>807</v>
      </c>
      <c r="L3" s="155" t="s">
        <v>43</v>
      </c>
      <c r="M3" s="155">
        <v>12</v>
      </c>
      <c r="N3" s="155">
        <v>60</v>
      </c>
      <c r="O3" s="155" t="s">
        <v>854</v>
      </c>
      <c r="P3" s="155" t="s">
        <v>840</v>
      </c>
      <c r="Q3" s="155" t="s">
        <v>32</v>
      </c>
      <c r="R3" s="155" t="s">
        <v>33</v>
      </c>
      <c r="S3" s="155" t="s">
        <v>34</v>
      </c>
      <c r="T3" s="155" t="s">
        <v>46</v>
      </c>
      <c r="U3" s="114" t="s">
        <v>832</v>
      </c>
      <c r="V3" s="156" t="s">
        <v>37</v>
      </c>
      <c r="W3" s="155" t="s">
        <v>38</v>
      </c>
      <c r="X3" s="155"/>
      <c r="AB3" s="152">
        <v>1</v>
      </c>
      <c r="AC3" s="153" t="s">
        <v>26</v>
      </c>
      <c r="AD3" s="153" t="s">
        <v>27</v>
      </c>
      <c r="AE3" s="152" t="str">
        <f t="shared" ref="AE3:AE66" si="0">"GP_"&amp;AB3</f>
        <v>GP_1</v>
      </c>
      <c r="AF3" s="153" t="s">
        <v>39</v>
      </c>
      <c r="AG3" s="152">
        <v>45</v>
      </c>
      <c r="AI3" s="153" t="s">
        <v>40</v>
      </c>
    </row>
    <row r="4" spans="1:110" x14ac:dyDescent="0.25">
      <c r="A4" s="148"/>
      <c r="B4" s="154">
        <v>3</v>
      </c>
      <c r="C4" s="155">
        <v>60</v>
      </c>
      <c r="D4" s="155">
        <v>79.900000000000006</v>
      </c>
      <c r="E4" s="155">
        <v>45</v>
      </c>
      <c r="F4" s="154" t="s">
        <v>41</v>
      </c>
      <c r="G4" s="155" t="s">
        <v>42</v>
      </c>
      <c r="H4" s="155" t="s">
        <v>887</v>
      </c>
      <c r="I4" s="155"/>
      <c r="J4" s="155"/>
      <c r="K4" s="155" t="s">
        <v>806</v>
      </c>
      <c r="L4" s="155" t="s">
        <v>31</v>
      </c>
      <c r="M4" s="155">
        <v>24</v>
      </c>
      <c r="N4" s="155">
        <v>200</v>
      </c>
      <c r="O4" s="155" t="s">
        <v>855</v>
      </c>
      <c r="P4" s="155" t="s">
        <v>841</v>
      </c>
      <c r="Q4" s="155" t="s">
        <v>44</v>
      </c>
      <c r="R4" s="155" t="s">
        <v>45</v>
      </c>
      <c r="S4" s="155" t="s">
        <v>826</v>
      </c>
      <c r="T4" s="155" t="s">
        <v>56</v>
      </c>
      <c r="U4" s="114" t="s">
        <v>833</v>
      </c>
      <c r="V4" s="156" t="s">
        <v>47</v>
      </c>
      <c r="W4" s="155" t="s">
        <v>48</v>
      </c>
      <c r="X4" s="155"/>
      <c r="AB4" s="152">
        <v>1</v>
      </c>
      <c r="AC4" s="153" t="s">
        <v>26</v>
      </c>
      <c r="AD4" s="153" t="s">
        <v>27</v>
      </c>
      <c r="AE4" s="152" t="str">
        <f t="shared" si="0"/>
        <v>GP_1</v>
      </c>
      <c r="AF4" s="153" t="s">
        <v>49</v>
      </c>
      <c r="AG4" s="152">
        <v>46</v>
      </c>
      <c r="AI4" s="153" t="s">
        <v>50</v>
      </c>
    </row>
    <row r="5" spans="1:110" x14ac:dyDescent="0.25">
      <c r="B5" s="158">
        <v>4</v>
      </c>
      <c r="C5" s="155">
        <v>80</v>
      </c>
      <c r="D5" s="155">
        <v>199.9</v>
      </c>
      <c r="E5" s="155">
        <v>60</v>
      </c>
      <c r="F5" s="158" t="s">
        <v>51</v>
      </c>
      <c r="G5" s="114" t="s">
        <v>52</v>
      </c>
      <c r="H5" s="114"/>
      <c r="I5" s="114"/>
      <c r="J5" s="114"/>
      <c r="K5" s="114"/>
      <c r="L5" s="114"/>
      <c r="M5" s="114"/>
      <c r="N5" s="114"/>
      <c r="O5" s="114" t="s">
        <v>856</v>
      </c>
      <c r="P5" s="114" t="s">
        <v>842</v>
      </c>
      <c r="Q5" s="155" t="s">
        <v>55</v>
      </c>
      <c r="R5" s="114"/>
      <c r="S5" s="155" t="s">
        <v>827</v>
      </c>
      <c r="T5" s="155" t="s">
        <v>64</v>
      </c>
      <c r="U5" s="114" t="s">
        <v>834</v>
      </c>
      <c r="V5" s="156" t="s">
        <v>57</v>
      </c>
      <c r="W5" s="155" t="s">
        <v>58</v>
      </c>
      <c r="X5" s="155"/>
      <c r="AB5" s="152">
        <v>1</v>
      </c>
      <c r="AC5" s="153" t="s">
        <v>26</v>
      </c>
      <c r="AD5" s="153" t="s">
        <v>27</v>
      </c>
      <c r="AE5" s="152" t="str">
        <f t="shared" si="0"/>
        <v>GP_1</v>
      </c>
      <c r="AF5" s="153" t="s">
        <v>59</v>
      </c>
      <c r="AG5" s="152">
        <v>47</v>
      </c>
      <c r="AI5" s="153" t="s">
        <v>60</v>
      </c>
    </row>
    <row r="6" spans="1:110" x14ac:dyDescent="0.25">
      <c r="B6" s="158">
        <v>5</v>
      </c>
      <c r="C6" s="114">
        <v>200</v>
      </c>
      <c r="D6" s="114">
        <v>1000</v>
      </c>
      <c r="E6" s="114">
        <v>200</v>
      </c>
      <c r="F6" s="158" t="s">
        <v>61</v>
      </c>
      <c r="G6" s="114" t="s">
        <v>62</v>
      </c>
      <c r="H6" s="114"/>
      <c r="I6" s="114"/>
      <c r="J6" s="114"/>
      <c r="K6" s="114"/>
      <c r="L6" s="114"/>
      <c r="M6" s="114"/>
      <c r="N6" s="114"/>
      <c r="O6" s="114" t="s">
        <v>65</v>
      </c>
      <c r="P6" s="114"/>
      <c r="Q6" s="155"/>
      <c r="R6" s="114"/>
      <c r="S6" s="155" t="s">
        <v>828</v>
      </c>
      <c r="T6" s="155" t="s">
        <v>72</v>
      </c>
      <c r="U6" s="114" t="s">
        <v>36</v>
      </c>
      <c r="V6" s="156" t="s">
        <v>36</v>
      </c>
      <c r="W6" s="155" t="s">
        <v>65</v>
      </c>
      <c r="X6" s="155"/>
      <c r="AB6" s="152">
        <v>2</v>
      </c>
      <c r="AC6" s="153" t="s">
        <v>66</v>
      </c>
      <c r="AD6" s="153" t="s">
        <v>40</v>
      </c>
      <c r="AE6" s="152" t="str">
        <f t="shared" si="0"/>
        <v>GP_2</v>
      </c>
      <c r="AF6" s="153" t="s">
        <v>67</v>
      </c>
      <c r="AG6" s="152">
        <v>339</v>
      </c>
      <c r="AI6" s="153" t="s">
        <v>68</v>
      </c>
    </row>
    <row r="7" spans="1:110" x14ac:dyDescent="0.25">
      <c r="B7" s="158">
        <v>6</v>
      </c>
      <c r="C7" s="114"/>
      <c r="D7" s="114"/>
      <c r="E7" s="114"/>
      <c r="F7" s="158" t="s">
        <v>69</v>
      </c>
      <c r="G7" s="114"/>
      <c r="H7" s="114"/>
      <c r="I7" s="114"/>
      <c r="J7" s="114"/>
      <c r="K7" s="114"/>
      <c r="L7" s="114"/>
      <c r="M7" s="114"/>
      <c r="N7" s="114"/>
      <c r="O7" s="114" t="s">
        <v>102</v>
      </c>
      <c r="P7" s="114"/>
      <c r="Q7" s="155"/>
      <c r="R7" s="114"/>
      <c r="S7" s="155" t="s">
        <v>71</v>
      </c>
      <c r="T7" s="155" t="s">
        <v>77</v>
      </c>
      <c r="U7" s="114" t="s">
        <v>835</v>
      </c>
      <c r="V7" s="156" t="s">
        <v>748</v>
      </c>
      <c r="W7" s="155" t="s">
        <v>73</v>
      </c>
      <c r="X7" s="155"/>
      <c r="AB7" s="152">
        <v>2</v>
      </c>
      <c r="AC7" s="153" t="s">
        <v>66</v>
      </c>
      <c r="AD7" s="153" t="s">
        <v>40</v>
      </c>
      <c r="AE7" s="152" t="str">
        <f t="shared" si="0"/>
        <v>GP_2</v>
      </c>
      <c r="AF7" s="153" t="s">
        <v>74</v>
      </c>
      <c r="AG7" s="152">
        <v>340</v>
      </c>
      <c r="AI7" s="153" t="s">
        <v>75</v>
      </c>
    </row>
    <row r="8" spans="1:110" ht="15.75" thickBot="1" x14ac:dyDescent="0.3">
      <c r="B8" s="158">
        <v>7</v>
      </c>
      <c r="C8" s="114"/>
      <c r="D8" s="114"/>
      <c r="E8" s="114"/>
      <c r="F8" s="158" t="s">
        <v>76</v>
      </c>
      <c r="G8" s="114"/>
      <c r="H8" s="114"/>
      <c r="I8" s="114"/>
      <c r="J8" s="114"/>
      <c r="K8" s="114"/>
      <c r="L8" s="114"/>
      <c r="M8" s="114"/>
      <c r="N8" s="114"/>
      <c r="O8" s="114"/>
      <c r="P8" s="114"/>
      <c r="Q8" s="155"/>
      <c r="R8" s="114"/>
      <c r="S8" s="155" t="s">
        <v>829</v>
      </c>
      <c r="T8" s="155" t="s">
        <v>83</v>
      </c>
      <c r="U8" s="114" t="s">
        <v>836</v>
      </c>
      <c r="V8" s="156" t="s">
        <v>837</v>
      </c>
      <c r="W8" s="155" t="s">
        <v>79</v>
      </c>
      <c r="X8" s="155"/>
      <c r="AB8" s="152">
        <v>2</v>
      </c>
      <c r="AC8" s="153" t="s">
        <v>66</v>
      </c>
      <c r="AD8" s="153" t="s">
        <v>40</v>
      </c>
      <c r="AE8" s="152" t="str">
        <f t="shared" si="0"/>
        <v>GP_2</v>
      </c>
      <c r="AF8" s="153" t="s">
        <v>80</v>
      </c>
      <c r="AG8" s="152">
        <v>341</v>
      </c>
      <c r="AI8" s="153" t="s">
        <v>81</v>
      </c>
    </row>
    <row r="9" spans="1:110" ht="15.75" thickTop="1" x14ac:dyDescent="0.25">
      <c r="B9" s="158">
        <v>8</v>
      </c>
      <c r="C9" s="114"/>
      <c r="D9" s="114"/>
      <c r="E9" s="114"/>
      <c r="F9" s="158" t="s">
        <v>82</v>
      </c>
      <c r="G9" s="114"/>
      <c r="H9" s="114"/>
      <c r="I9" s="114"/>
      <c r="J9" s="114"/>
      <c r="K9" s="114"/>
      <c r="L9" s="114"/>
      <c r="M9" s="114"/>
      <c r="N9" s="114"/>
      <c r="O9" s="114"/>
      <c r="P9" s="114"/>
      <c r="Q9" s="155"/>
      <c r="R9" s="114"/>
      <c r="S9" s="155" t="s">
        <v>830</v>
      </c>
      <c r="T9" s="155"/>
      <c r="U9" s="114"/>
      <c r="V9" s="159" t="s">
        <v>24</v>
      </c>
      <c r="W9" s="155" t="s">
        <v>84</v>
      </c>
      <c r="X9" s="155"/>
      <c r="AB9" s="152">
        <v>3</v>
      </c>
      <c r="AC9" s="153" t="s">
        <v>85</v>
      </c>
      <c r="AD9" s="153" t="s">
        <v>50</v>
      </c>
      <c r="AE9" s="152" t="str">
        <f t="shared" si="0"/>
        <v>GP_3</v>
      </c>
      <c r="AF9" s="153" t="s">
        <v>86</v>
      </c>
      <c r="AG9" s="152">
        <v>31</v>
      </c>
      <c r="AI9" s="153" t="s">
        <v>87</v>
      </c>
    </row>
    <row r="10" spans="1:110" ht="15.75" thickBot="1" x14ac:dyDescent="0.3">
      <c r="B10" s="158">
        <v>9</v>
      </c>
      <c r="C10" s="114"/>
      <c r="D10" s="114"/>
      <c r="E10" s="114"/>
      <c r="F10" s="158" t="s">
        <v>88</v>
      </c>
      <c r="G10" s="114"/>
      <c r="H10" s="114"/>
      <c r="I10" s="271"/>
      <c r="J10" s="114"/>
      <c r="L10" s="114"/>
      <c r="M10" s="114"/>
      <c r="N10" s="114"/>
      <c r="O10" s="114"/>
      <c r="P10" s="114"/>
      <c r="Q10" s="155"/>
      <c r="R10" s="114"/>
      <c r="S10" s="155"/>
      <c r="T10" s="155"/>
      <c r="U10" s="114"/>
      <c r="V10" s="160" t="s">
        <v>37</v>
      </c>
      <c r="W10" s="155" t="s">
        <v>89</v>
      </c>
      <c r="X10" s="155"/>
      <c r="AB10" s="152">
        <v>3</v>
      </c>
      <c r="AC10" s="153" t="s">
        <v>85</v>
      </c>
      <c r="AD10" s="153" t="s">
        <v>50</v>
      </c>
      <c r="AE10" s="152" t="str">
        <f t="shared" si="0"/>
        <v>GP_3</v>
      </c>
      <c r="AF10" s="153" t="s">
        <v>90</v>
      </c>
      <c r="AG10" s="152">
        <v>49</v>
      </c>
      <c r="AI10" s="153" t="s">
        <v>91</v>
      </c>
    </row>
    <row r="11" spans="1:110" x14ac:dyDescent="0.25">
      <c r="B11" s="158">
        <v>10</v>
      </c>
      <c r="C11" s="114"/>
      <c r="D11" s="114"/>
      <c r="E11" s="114"/>
      <c r="F11" s="158" t="s">
        <v>92</v>
      </c>
      <c r="G11" s="114"/>
      <c r="H11" s="270"/>
      <c r="I11" s="273" t="s">
        <v>907</v>
      </c>
      <c r="J11" s="158"/>
      <c r="K11" s="114"/>
      <c r="L11" s="114"/>
      <c r="M11" s="114"/>
      <c r="N11" s="114"/>
      <c r="O11" s="114"/>
      <c r="P11" s="114"/>
      <c r="Q11" s="155"/>
      <c r="R11" s="114"/>
      <c r="S11" s="155"/>
      <c r="T11" s="155"/>
      <c r="U11" s="114"/>
      <c r="V11" s="160" t="s">
        <v>47</v>
      </c>
      <c r="W11" s="155" t="s">
        <v>93</v>
      </c>
      <c r="X11" s="155"/>
      <c r="AB11" s="152">
        <v>4</v>
      </c>
      <c r="AC11" s="153" t="s">
        <v>94</v>
      </c>
      <c r="AD11" s="153" t="s">
        <v>60</v>
      </c>
      <c r="AE11" s="152" t="str">
        <f t="shared" si="0"/>
        <v>GP_4</v>
      </c>
      <c r="AF11" s="153" t="s">
        <v>95</v>
      </c>
      <c r="AG11" s="152">
        <v>50</v>
      </c>
      <c r="AI11" s="153" t="s">
        <v>96</v>
      </c>
    </row>
    <row r="12" spans="1:110" ht="15.75" thickBot="1" x14ac:dyDescent="0.3">
      <c r="B12" s="158">
        <v>11</v>
      </c>
      <c r="C12" s="114"/>
      <c r="D12" s="114"/>
      <c r="E12" s="114"/>
      <c r="F12" s="158" t="s">
        <v>97</v>
      </c>
      <c r="G12" s="114"/>
      <c r="H12" s="270"/>
      <c r="I12" s="274">
        <v>999</v>
      </c>
      <c r="J12" s="158"/>
      <c r="K12" s="114"/>
      <c r="L12" s="114"/>
      <c r="M12" s="114"/>
      <c r="N12" s="114"/>
      <c r="O12" s="114"/>
      <c r="P12" s="114"/>
      <c r="Q12" s="155"/>
      <c r="R12" s="114"/>
      <c r="S12" s="155"/>
      <c r="T12" s="155"/>
      <c r="U12" s="114"/>
      <c r="V12" s="160" t="s">
        <v>57</v>
      </c>
      <c r="W12" s="155" t="s">
        <v>98</v>
      </c>
      <c r="X12" s="155"/>
      <c r="AB12" s="152">
        <v>4</v>
      </c>
      <c r="AC12" s="153" t="s">
        <v>94</v>
      </c>
      <c r="AD12" s="153" t="s">
        <v>60</v>
      </c>
      <c r="AE12" s="152" t="str">
        <f t="shared" si="0"/>
        <v>GP_4</v>
      </c>
      <c r="AF12" s="153" t="s">
        <v>99</v>
      </c>
      <c r="AG12" s="152">
        <v>51</v>
      </c>
      <c r="AI12" s="153" t="s">
        <v>100</v>
      </c>
    </row>
    <row r="13" spans="1:110" x14ac:dyDescent="0.25">
      <c r="B13" s="158">
        <v>12</v>
      </c>
      <c r="C13" s="114"/>
      <c r="D13" s="114"/>
      <c r="E13" s="114"/>
      <c r="F13" s="158" t="s">
        <v>101</v>
      </c>
      <c r="G13" s="114"/>
      <c r="H13" s="114"/>
      <c r="I13" s="272"/>
      <c r="J13" s="114"/>
      <c r="K13" s="114"/>
      <c r="L13" s="114"/>
      <c r="M13" s="114"/>
      <c r="N13" s="114"/>
      <c r="O13" s="114"/>
      <c r="P13" s="114"/>
      <c r="Q13" s="155"/>
      <c r="R13" s="114"/>
      <c r="S13" s="155"/>
      <c r="T13" s="155"/>
      <c r="U13" s="114"/>
      <c r="V13" s="160" t="s">
        <v>36</v>
      </c>
      <c r="W13" s="155" t="s">
        <v>102</v>
      </c>
      <c r="X13" s="155"/>
      <c r="AB13" s="152">
        <v>4</v>
      </c>
      <c r="AC13" s="153" t="s">
        <v>94</v>
      </c>
      <c r="AD13" s="153" t="s">
        <v>60</v>
      </c>
      <c r="AE13" s="152" t="str">
        <f t="shared" si="0"/>
        <v>GP_4</v>
      </c>
      <c r="AF13" s="153" t="s">
        <v>103</v>
      </c>
      <c r="AG13" s="152">
        <v>52</v>
      </c>
      <c r="AI13" s="153" t="s">
        <v>104</v>
      </c>
    </row>
    <row r="14" spans="1:110" x14ac:dyDescent="0.25">
      <c r="B14" s="158">
        <v>13</v>
      </c>
      <c r="C14" s="114"/>
      <c r="D14" s="114"/>
      <c r="E14" s="114"/>
      <c r="F14" s="158" t="s">
        <v>105</v>
      </c>
      <c r="G14" s="114"/>
      <c r="H14" s="114"/>
      <c r="I14" s="114"/>
      <c r="J14" s="114"/>
      <c r="K14" s="114"/>
      <c r="L14" s="114"/>
      <c r="M14" s="114"/>
      <c r="N14" s="114"/>
      <c r="O14" s="114"/>
      <c r="P14" s="114"/>
      <c r="Q14" s="155"/>
      <c r="R14" s="114"/>
      <c r="S14" s="155"/>
      <c r="T14" s="155"/>
      <c r="U14" s="114"/>
      <c r="V14" s="160" t="s">
        <v>748</v>
      </c>
      <c r="W14" s="155"/>
      <c r="X14" s="155"/>
      <c r="AB14" s="152">
        <v>4</v>
      </c>
      <c r="AC14" s="153" t="s">
        <v>94</v>
      </c>
      <c r="AD14" s="153" t="s">
        <v>60</v>
      </c>
      <c r="AE14" s="152" t="str">
        <f t="shared" si="0"/>
        <v>GP_4</v>
      </c>
      <c r="AF14" s="153" t="s">
        <v>107</v>
      </c>
      <c r="AG14" s="152">
        <v>53</v>
      </c>
      <c r="AI14" s="153" t="s">
        <v>108</v>
      </c>
    </row>
    <row r="15" spans="1:110" x14ac:dyDescent="0.25">
      <c r="B15" s="158">
        <v>14</v>
      </c>
      <c r="C15" s="114"/>
      <c r="D15" s="114"/>
      <c r="E15" s="114"/>
      <c r="F15" s="158" t="s">
        <v>109</v>
      </c>
      <c r="G15" s="114"/>
      <c r="H15" s="114"/>
      <c r="I15" s="114"/>
      <c r="J15" s="114"/>
      <c r="K15" s="114"/>
      <c r="L15" s="114"/>
      <c r="M15" s="114"/>
      <c r="N15" s="114"/>
      <c r="O15" s="114"/>
      <c r="P15" s="114"/>
      <c r="Q15" s="155"/>
      <c r="R15" s="114"/>
      <c r="S15" s="155"/>
      <c r="T15" s="155"/>
      <c r="U15" s="114"/>
      <c r="V15" s="160" t="s">
        <v>837</v>
      </c>
      <c r="W15" s="155"/>
      <c r="X15" s="155"/>
      <c r="AB15" s="152">
        <v>5</v>
      </c>
      <c r="AC15" s="153" t="s">
        <v>110</v>
      </c>
      <c r="AD15" s="153" t="s">
        <v>68</v>
      </c>
      <c r="AE15" s="152" t="str">
        <f t="shared" si="0"/>
        <v>GP_5</v>
      </c>
      <c r="AF15" s="153" t="s">
        <v>111</v>
      </c>
      <c r="AG15" s="152">
        <v>54</v>
      </c>
      <c r="AI15" s="153" t="s">
        <v>112</v>
      </c>
    </row>
    <row r="16" spans="1:110" x14ac:dyDescent="0.25">
      <c r="B16" s="158">
        <v>15</v>
      </c>
      <c r="C16" s="114"/>
      <c r="D16" s="114"/>
      <c r="E16" s="114"/>
      <c r="F16" s="158" t="s">
        <v>113</v>
      </c>
      <c r="G16" s="114"/>
      <c r="H16" s="114"/>
      <c r="I16" s="114"/>
      <c r="J16" s="114"/>
      <c r="K16" s="114" t="s">
        <v>808</v>
      </c>
      <c r="L16" s="114" t="s">
        <v>54</v>
      </c>
      <c r="M16" s="114">
        <v>12</v>
      </c>
      <c r="N16" s="114">
        <v>15</v>
      </c>
      <c r="O16" s="114"/>
      <c r="P16" s="114"/>
      <c r="Q16" s="155"/>
      <c r="R16" s="114"/>
      <c r="S16" s="155"/>
      <c r="T16" s="155"/>
      <c r="U16" s="114"/>
      <c r="V16" s="161" t="s">
        <v>106</v>
      </c>
      <c r="W16" s="155"/>
      <c r="X16" s="155"/>
      <c r="AB16" s="152">
        <v>5</v>
      </c>
      <c r="AC16" s="153" t="s">
        <v>110</v>
      </c>
      <c r="AD16" s="153" t="s">
        <v>68</v>
      </c>
      <c r="AE16" s="152" t="str">
        <f t="shared" si="0"/>
        <v>GP_5</v>
      </c>
      <c r="AF16" s="153" t="s">
        <v>114</v>
      </c>
      <c r="AG16" s="152">
        <v>55</v>
      </c>
      <c r="AI16" s="153" t="s">
        <v>115</v>
      </c>
    </row>
    <row r="17" spans="2:35" x14ac:dyDescent="0.25">
      <c r="B17" s="158">
        <v>16</v>
      </c>
      <c r="C17" s="114"/>
      <c r="D17" s="114"/>
      <c r="E17" s="114"/>
      <c r="F17" s="158" t="s">
        <v>116</v>
      </c>
      <c r="G17" s="114"/>
      <c r="H17" s="114"/>
      <c r="I17" s="114"/>
      <c r="J17" s="114"/>
      <c r="K17" s="114" t="s">
        <v>809</v>
      </c>
      <c r="L17" s="114" t="s">
        <v>63</v>
      </c>
      <c r="M17" s="114">
        <v>6</v>
      </c>
      <c r="N17" s="114">
        <v>10</v>
      </c>
      <c r="O17" s="114"/>
      <c r="P17" s="114"/>
      <c r="Q17" s="155"/>
      <c r="R17" s="114"/>
      <c r="S17" s="155"/>
      <c r="T17" s="155"/>
      <c r="U17" s="114"/>
      <c r="V17" s="161" t="s">
        <v>37</v>
      </c>
      <c r="W17" s="155"/>
      <c r="X17" s="155"/>
      <c r="AB17" s="152">
        <v>5</v>
      </c>
      <c r="AC17" s="153" t="s">
        <v>110</v>
      </c>
      <c r="AD17" s="153" t="s">
        <v>68</v>
      </c>
      <c r="AE17" s="152" t="str">
        <f t="shared" si="0"/>
        <v>GP_5</v>
      </c>
      <c r="AF17" s="153" t="s">
        <v>118</v>
      </c>
      <c r="AG17" s="152">
        <v>56</v>
      </c>
      <c r="AI17" s="153" t="s">
        <v>119</v>
      </c>
    </row>
    <row r="18" spans="2:35" x14ac:dyDescent="0.25">
      <c r="B18" s="158">
        <v>17</v>
      </c>
      <c r="C18" s="114"/>
      <c r="D18" s="114"/>
      <c r="E18" s="114"/>
      <c r="F18" s="158" t="s">
        <v>120</v>
      </c>
      <c r="G18" s="114"/>
      <c r="H18" s="114"/>
      <c r="I18" s="114"/>
      <c r="J18" s="114"/>
      <c r="K18" s="114" t="s">
        <v>810</v>
      </c>
      <c r="L18" s="114" t="s">
        <v>762</v>
      </c>
      <c r="M18" s="114">
        <v>36</v>
      </c>
      <c r="N18" s="114">
        <v>600</v>
      </c>
      <c r="O18" s="114"/>
      <c r="P18" s="114"/>
      <c r="Q18" s="155"/>
      <c r="R18" s="114"/>
      <c r="S18" s="155"/>
      <c r="T18" s="155"/>
      <c r="V18" s="161" t="s">
        <v>36</v>
      </c>
      <c r="W18" s="155"/>
      <c r="X18" s="155"/>
      <c r="AB18" s="152">
        <v>6</v>
      </c>
      <c r="AC18" s="153" t="s">
        <v>122</v>
      </c>
      <c r="AD18" s="153" t="s">
        <v>75</v>
      </c>
      <c r="AE18" s="152" t="str">
        <f t="shared" si="0"/>
        <v>GP_6</v>
      </c>
      <c r="AF18" s="153" t="s">
        <v>123</v>
      </c>
      <c r="AG18" s="152">
        <v>13</v>
      </c>
      <c r="AI18" s="153" t="s">
        <v>124</v>
      </c>
    </row>
    <row r="19" spans="2:35" x14ac:dyDescent="0.25">
      <c r="B19" s="158">
        <v>18</v>
      </c>
      <c r="C19" s="114"/>
      <c r="D19" s="114"/>
      <c r="E19" s="114"/>
      <c r="F19" s="158" t="s">
        <v>125</v>
      </c>
      <c r="G19" s="114"/>
      <c r="H19" s="114"/>
      <c r="I19" s="114"/>
      <c r="J19" s="114"/>
      <c r="K19" s="114" t="s">
        <v>811</v>
      </c>
      <c r="L19" s="114" t="s">
        <v>895</v>
      </c>
      <c r="M19" s="114">
        <v>12</v>
      </c>
      <c r="N19" s="114">
        <v>0</v>
      </c>
      <c r="O19" s="114"/>
      <c r="P19" s="114"/>
      <c r="Q19" s="155"/>
      <c r="R19" s="114"/>
      <c r="S19" s="155"/>
      <c r="T19" s="155"/>
      <c r="U19" s="114"/>
      <c r="V19" s="162" t="s">
        <v>117</v>
      </c>
      <c r="W19" s="155"/>
      <c r="X19" s="155"/>
      <c r="AB19" s="152">
        <v>6</v>
      </c>
      <c r="AC19" s="153" t="s">
        <v>122</v>
      </c>
      <c r="AD19" s="153" t="s">
        <v>75</v>
      </c>
      <c r="AE19" s="152" t="str">
        <f t="shared" si="0"/>
        <v>GP_6</v>
      </c>
      <c r="AF19" s="153" t="s">
        <v>126</v>
      </c>
      <c r="AG19" s="152">
        <v>57</v>
      </c>
      <c r="AI19" s="153" t="s">
        <v>127</v>
      </c>
    </row>
    <row r="20" spans="2:35" x14ac:dyDescent="0.25">
      <c r="B20" s="158">
        <v>19</v>
      </c>
      <c r="C20" s="114"/>
      <c r="D20" s="114"/>
      <c r="E20" s="114"/>
      <c r="F20" s="158" t="s">
        <v>128</v>
      </c>
      <c r="G20" s="114"/>
      <c r="H20" s="114"/>
      <c r="I20" s="114"/>
      <c r="J20" s="114"/>
      <c r="K20" s="114"/>
      <c r="L20" s="114"/>
      <c r="M20" s="114"/>
      <c r="N20" s="114"/>
      <c r="O20" s="114"/>
      <c r="P20" s="114"/>
      <c r="Q20" s="155"/>
      <c r="R20" s="114"/>
      <c r="S20" s="155"/>
      <c r="T20" s="155"/>
      <c r="U20" s="114"/>
      <c r="V20" s="162" t="s">
        <v>121</v>
      </c>
      <c r="W20" s="155"/>
      <c r="X20" s="155"/>
      <c r="AB20" s="152">
        <v>6</v>
      </c>
      <c r="AC20" s="153" t="s">
        <v>122</v>
      </c>
      <c r="AD20" s="153" t="s">
        <v>75</v>
      </c>
      <c r="AE20" s="152" t="str">
        <f t="shared" si="0"/>
        <v>GP_6</v>
      </c>
      <c r="AF20" s="153" t="s">
        <v>130</v>
      </c>
      <c r="AG20" s="152">
        <v>58</v>
      </c>
      <c r="AI20" s="153" t="s">
        <v>131</v>
      </c>
    </row>
    <row r="21" spans="2:35" x14ac:dyDescent="0.25">
      <c r="B21" s="158">
        <v>20</v>
      </c>
      <c r="C21" s="114"/>
      <c r="D21" s="114"/>
      <c r="E21" s="114"/>
      <c r="F21" s="158" t="s">
        <v>132</v>
      </c>
      <c r="G21" s="114"/>
      <c r="H21" s="114"/>
      <c r="I21" s="114"/>
      <c r="J21" s="114"/>
      <c r="K21" s="114"/>
      <c r="L21" s="114"/>
      <c r="M21" s="114"/>
      <c r="N21" s="114"/>
      <c r="O21" s="114"/>
      <c r="P21" s="114"/>
      <c r="Q21" s="155"/>
      <c r="R21" s="114"/>
      <c r="S21" s="155"/>
      <c r="T21" s="155"/>
      <c r="U21" s="114"/>
      <c r="V21" s="162" t="s">
        <v>47</v>
      </c>
      <c r="W21" s="155"/>
      <c r="X21" s="155"/>
      <c r="AB21" s="152">
        <v>6</v>
      </c>
      <c r="AC21" s="153" t="s">
        <v>122</v>
      </c>
      <c r="AD21" s="153" t="s">
        <v>75</v>
      </c>
      <c r="AE21" s="152" t="str">
        <f t="shared" si="0"/>
        <v>GP_6</v>
      </c>
      <c r="AF21" s="153" t="s">
        <v>134</v>
      </c>
      <c r="AG21" s="152">
        <v>59</v>
      </c>
      <c r="AI21" s="153" t="s">
        <v>135</v>
      </c>
    </row>
    <row r="22" spans="2:35" x14ac:dyDescent="0.25">
      <c r="B22" s="158">
        <v>21</v>
      </c>
      <c r="C22" s="114"/>
      <c r="D22" s="114"/>
      <c r="E22" s="114"/>
      <c r="F22" s="158" t="s">
        <v>136</v>
      </c>
      <c r="G22" s="114"/>
      <c r="H22" s="114"/>
      <c r="I22" s="114"/>
      <c r="J22" s="114"/>
      <c r="K22" s="114"/>
      <c r="L22" s="114"/>
      <c r="M22" s="114"/>
      <c r="N22" s="114"/>
      <c r="O22" s="114"/>
      <c r="P22" s="114"/>
      <c r="Q22" s="155"/>
      <c r="R22" s="114"/>
      <c r="S22" s="155"/>
      <c r="T22" s="155"/>
      <c r="U22" s="114"/>
      <c r="V22" s="163" t="s">
        <v>129</v>
      </c>
      <c r="W22" s="155"/>
      <c r="X22" s="155"/>
      <c r="AB22" s="152">
        <v>7</v>
      </c>
      <c r="AC22" s="153" t="s">
        <v>137</v>
      </c>
      <c r="AD22" s="153" t="s">
        <v>81</v>
      </c>
      <c r="AE22" s="152" t="str">
        <f t="shared" si="0"/>
        <v>GP_7</v>
      </c>
      <c r="AF22" s="153" t="s">
        <v>138</v>
      </c>
      <c r="AG22" s="152">
        <v>11</v>
      </c>
      <c r="AI22" s="153" t="s">
        <v>139</v>
      </c>
    </row>
    <row r="23" spans="2:35" x14ac:dyDescent="0.25">
      <c r="B23" s="158">
        <v>22</v>
      </c>
      <c r="C23" s="114"/>
      <c r="D23" s="114"/>
      <c r="E23" s="114"/>
      <c r="F23" s="158" t="s">
        <v>140</v>
      </c>
      <c r="G23" s="114"/>
      <c r="H23" s="114"/>
      <c r="I23" s="114"/>
      <c r="J23" s="114"/>
      <c r="K23" s="114"/>
      <c r="L23" s="114"/>
      <c r="M23" s="114"/>
      <c r="N23" s="114"/>
      <c r="O23" s="114"/>
      <c r="P23" s="114"/>
      <c r="Q23" s="155"/>
      <c r="R23" s="114"/>
      <c r="S23" s="155"/>
      <c r="T23" s="155"/>
      <c r="U23" s="114"/>
      <c r="V23" s="163" t="s">
        <v>133</v>
      </c>
      <c r="W23" s="155"/>
      <c r="X23" s="155"/>
      <c r="AB23" s="152">
        <v>7</v>
      </c>
      <c r="AC23" s="153" t="s">
        <v>137</v>
      </c>
      <c r="AD23" s="153" t="s">
        <v>81</v>
      </c>
      <c r="AE23" s="152" t="str">
        <f t="shared" si="0"/>
        <v>GP_7</v>
      </c>
      <c r="AF23" s="153" t="s">
        <v>141</v>
      </c>
      <c r="AG23" s="152">
        <v>12</v>
      </c>
      <c r="AI23" s="153" t="s">
        <v>142</v>
      </c>
    </row>
    <row r="24" spans="2:35" x14ac:dyDescent="0.25">
      <c r="B24" s="158">
        <v>23</v>
      </c>
      <c r="C24" s="114"/>
      <c r="D24" s="114"/>
      <c r="E24" s="114"/>
      <c r="F24" s="158" t="s">
        <v>143</v>
      </c>
      <c r="G24" s="114"/>
      <c r="H24" s="114"/>
      <c r="I24" s="114"/>
      <c r="J24" s="114"/>
      <c r="K24" s="114"/>
      <c r="L24" s="114"/>
      <c r="M24" s="114"/>
      <c r="N24" s="114"/>
      <c r="O24" s="114"/>
      <c r="P24" s="114"/>
      <c r="Q24" s="155"/>
      <c r="R24" s="114"/>
      <c r="S24" s="155"/>
      <c r="T24" s="155"/>
      <c r="U24" s="114"/>
      <c r="V24" s="163" t="s">
        <v>47</v>
      </c>
      <c r="W24" s="155"/>
      <c r="X24" s="155"/>
      <c r="AB24" s="152">
        <v>8</v>
      </c>
      <c r="AC24" s="153" t="s">
        <v>144</v>
      </c>
      <c r="AD24" s="153" t="s">
        <v>87</v>
      </c>
      <c r="AE24" s="152" t="str">
        <f t="shared" si="0"/>
        <v>GP_8</v>
      </c>
      <c r="AF24" s="153" t="s">
        <v>145</v>
      </c>
      <c r="AG24" s="152">
        <v>60</v>
      </c>
      <c r="AI24" s="153" t="s">
        <v>146</v>
      </c>
    </row>
    <row r="25" spans="2:35" x14ac:dyDescent="0.25">
      <c r="B25" s="158">
        <v>24</v>
      </c>
      <c r="C25" s="114"/>
      <c r="D25" s="114"/>
      <c r="E25" s="114"/>
      <c r="F25" s="158" t="s">
        <v>147</v>
      </c>
      <c r="G25" s="114"/>
      <c r="H25" s="114"/>
      <c r="I25" s="114"/>
      <c r="J25" s="114"/>
      <c r="K25" s="114"/>
      <c r="L25" s="114"/>
      <c r="M25" s="114"/>
      <c r="N25" s="114"/>
      <c r="O25" s="114"/>
      <c r="P25" s="114"/>
      <c r="Q25" s="155"/>
      <c r="R25" s="114"/>
      <c r="S25" s="155"/>
      <c r="T25" s="155"/>
      <c r="U25" s="114"/>
      <c r="V25" s="155"/>
      <c r="W25" s="155"/>
      <c r="X25" s="155"/>
      <c r="AB25" s="152">
        <v>8</v>
      </c>
      <c r="AC25" s="153" t="s">
        <v>144</v>
      </c>
      <c r="AD25" s="153" t="s">
        <v>87</v>
      </c>
      <c r="AE25" s="152" t="str">
        <f t="shared" si="0"/>
        <v>GP_8</v>
      </c>
      <c r="AF25" s="153" t="s">
        <v>148</v>
      </c>
      <c r="AG25" s="152">
        <v>61</v>
      </c>
      <c r="AI25" s="153" t="s">
        <v>149</v>
      </c>
    </row>
    <row r="26" spans="2:35" x14ac:dyDescent="0.25">
      <c r="B26" s="158">
        <v>25</v>
      </c>
      <c r="C26" s="114"/>
      <c r="D26" s="114"/>
      <c r="E26" s="114"/>
      <c r="F26" s="158" t="s">
        <v>150</v>
      </c>
      <c r="G26" s="114"/>
      <c r="H26" s="114"/>
      <c r="I26" s="114"/>
      <c r="J26" s="114"/>
      <c r="K26" s="114"/>
      <c r="L26" s="114"/>
      <c r="M26" s="114"/>
      <c r="N26" s="114"/>
      <c r="O26" s="114"/>
      <c r="P26" s="114"/>
      <c r="Q26" s="155"/>
      <c r="R26" s="114"/>
      <c r="S26" s="155"/>
      <c r="T26" s="155"/>
      <c r="U26" s="114"/>
      <c r="V26" s="155"/>
      <c r="W26" s="155"/>
      <c r="X26" s="155"/>
      <c r="AB26" s="152">
        <v>8</v>
      </c>
      <c r="AC26" s="153" t="s">
        <v>144</v>
      </c>
      <c r="AD26" s="153" t="s">
        <v>87</v>
      </c>
      <c r="AE26" s="152" t="str">
        <f t="shared" si="0"/>
        <v>GP_8</v>
      </c>
      <c r="AF26" s="153" t="s">
        <v>151</v>
      </c>
      <c r="AG26" s="152">
        <v>62</v>
      </c>
      <c r="AI26" s="153" t="s">
        <v>152</v>
      </c>
    </row>
    <row r="27" spans="2:35" x14ac:dyDescent="0.25">
      <c r="B27" s="158">
        <v>26</v>
      </c>
      <c r="C27" s="114"/>
      <c r="D27" s="114"/>
      <c r="E27" s="114"/>
      <c r="F27" s="158" t="s">
        <v>153</v>
      </c>
      <c r="G27" s="114"/>
      <c r="H27" s="114"/>
      <c r="I27" s="114"/>
      <c r="J27" s="114"/>
      <c r="K27" s="114"/>
      <c r="L27" s="114"/>
      <c r="M27" s="114"/>
      <c r="N27" s="114"/>
      <c r="O27" s="114"/>
      <c r="P27" s="114"/>
      <c r="Q27" s="155"/>
      <c r="R27" s="114"/>
      <c r="S27" s="155"/>
      <c r="T27" s="155"/>
      <c r="U27" s="114"/>
      <c r="V27" s="155"/>
      <c r="W27" s="155"/>
      <c r="X27" s="155"/>
      <c r="AB27" s="152">
        <v>8</v>
      </c>
      <c r="AC27" s="153" t="s">
        <v>144</v>
      </c>
      <c r="AD27" s="153" t="s">
        <v>87</v>
      </c>
      <c r="AE27" s="152" t="str">
        <f t="shared" si="0"/>
        <v>GP_8</v>
      </c>
      <c r="AF27" s="153" t="s">
        <v>154</v>
      </c>
      <c r="AG27" s="152">
        <v>63</v>
      </c>
      <c r="AI27" s="153" t="s">
        <v>155</v>
      </c>
    </row>
    <row r="28" spans="2:35" x14ac:dyDescent="0.25">
      <c r="B28" s="158">
        <v>27</v>
      </c>
      <c r="C28" s="114"/>
      <c r="D28" s="114"/>
      <c r="E28" s="114"/>
      <c r="F28" s="158" t="s">
        <v>156</v>
      </c>
      <c r="G28" s="114"/>
      <c r="H28" s="114"/>
      <c r="I28" s="114"/>
      <c r="J28" s="114"/>
      <c r="K28" s="114"/>
      <c r="L28" s="114"/>
      <c r="M28" s="114"/>
      <c r="N28" s="114"/>
      <c r="O28" s="114"/>
      <c r="P28" s="114"/>
      <c r="Q28" s="155"/>
      <c r="R28" s="114"/>
      <c r="S28" s="155"/>
      <c r="T28" s="155"/>
      <c r="U28" s="114"/>
      <c r="V28" s="155"/>
      <c r="W28" s="155"/>
      <c r="X28" s="155"/>
      <c r="AB28" s="152">
        <v>8</v>
      </c>
      <c r="AC28" s="153" t="s">
        <v>144</v>
      </c>
      <c r="AD28" s="153" t="s">
        <v>87</v>
      </c>
      <c r="AE28" s="152" t="str">
        <f t="shared" si="0"/>
        <v>GP_8</v>
      </c>
      <c r="AF28" s="153" t="s">
        <v>157</v>
      </c>
      <c r="AG28" s="152">
        <v>64</v>
      </c>
      <c r="AI28" s="153" t="s">
        <v>158</v>
      </c>
    </row>
    <row r="29" spans="2:35" x14ac:dyDescent="0.25">
      <c r="B29" s="158">
        <v>28</v>
      </c>
      <c r="C29" s="114"/>
      <c r="D29" s="114"/>
      <c r="E29" s="114"/>
      <c r="F29" s="158" t="s">
        <v>159</v>
      </c>
      <c r="G29" s="114"/>
      <c r="H29" s="114"/>
      <c r="I29" s="114"/>
      <c r="J29" s="114"/>
      <c r="K29" s="114"/>
      <c r="L29" s="114"/>
      <c r="M29" s="114"/>
      <c r="N29" s="114"/>
      <c r="O29" s="114"/>
      <c r="P29" s="114"/>
      <c r="Q29" s="155"/>
      <c r="R29" s="114"/>
      <c r="S29" s="155"/>
      <c r="T29" s="155"/>
      <c r="U29" s="114"/>
      <c r="V29" s="155"/>
      <c r="W29" s="155"/>
      <c r="X29" s="155"/>
      <c r="AB29" s="152">
        <v>8</v>
      </c>
      <c r="AC29" s="153" t="s">
        <v>144</v>
      </c>
      <c r="AD29" s="153" t="s">
        <v>87</v>
      </c>
      <c r="AE29" s="152" t="str">
        <f t="shared" si="0"/>
        <v>GP_8</v>
      </c>
      <c r="AF29" s="153" t="s">
        <v>160</v>
      </c>
      <c r="AG29" s="152">
        <v>65</v>
      </c>
      <c r="AI29" s="153" t="s">
        <v>161</v>
      </c>
    </row>
    <row r="30" spans="2:35" x14ac:dyDescent="0.25">
      <c r="B30" s="158">
        <v>29</v>
      </c>
      <c r="C30" s="114"/>
      <c r="D30" s="114"/>
      <c r="E30" s="114"/>
      <c r="F30" s="158" t="s">
        <v>162</v>
      </c>
      <c r="G30" s="114"/>
      <c r="H30" s="114"/>
      <c r="I30" s="114"/>
      <c r="J30" s="114"/>
      <c r="K30" s="114"/>
      <c r="L30" s="114"/>
      <c r="M30" s="114"/>
      <c r="N30" s="114"/>
      <c r="O30" s="114"/>
      <c r="P30" s="114"/>
      <c r="Q30" s="155"/>
      <c r="R30" s="114"/>
      <c r="S30" s="155"/>
      <c r="T30" s="155"/>
      <c r="U30" s="114"/>
      <c r="V30" s="155"/>
      <c r="W30" s="155"/>
      <c r="X30" s="155"/>
      <c r="AB30" s="152">
        <v>9</v>
      </c>
      <c r="AC30" s="153" t="s">
        <v>163</v>
      </c>
      <c r="AD30" s="153" t="s">
        <v>91</v>
      </c>
      <c r="AE30" s="152" t="str">
        <f t="shared" si="0"/>
        <v>GP_9</v>
      </c>
      <c r="AF30" s="153" t="s">
        <v>164</v>
      </c>
      <c r="AG30" s="152">
        <v>40</v>
      </c>
      <c r="AI30" s="153" t="s">
        <v>165</v>
      </c>
    </row>
    <row r="31" spans="2:35" x14ac:dyDescent="0.25">
      <c r="B31" s="158">
        <v>30</v>
      </c>
      <c r="C31" s="114"/>
      <c r="D31" s="114"/>
      <c r="E31" s="114"/>
      <c r="F31" s="158" t="s">
        <v>166</v>
      </c>
      <c r="G31" s="114"/>
      <c r="H31" s="114"/>
      <c r="I31" s="114"/>
      <c r="J31" s="114"/>
      <c r="K31" s="114"/>
      <c r="L31" s="114"/>
      <c r="M31" s="114"/>
      <c r="N31" s="114"/>
      <c r="O31" s="114"/>
      <c r="P31" s="114"/>
      <c r="Q31" s="155"/>
      <c r="R31" s="114"/>
      <c r="S31" s="155"/>
      <c r="T31" s="155"/>
      <c r="U31" s="114"/>
      <c r="V31" s="155"/>
      <c r="W31" s="155"/>
      <c r="X31" s="155"/>
      <c r="AB31" s="152">
        <v>9</v>
      </c>
      <c r="AC31" s="153" t="s">
        <v>163</v>
      </c>
      <c r="AD31" s="153" t="s">
        <v>91</v>
      </c>
      <c r="AE31" s="152" t="str">
        <f t="shared" si="0"/>
        <v>GP_9</v>
      </c>
      <c r="AF31" s="153" t="s">
        <v>167</v>
      </c>
      <c r="AG31" s="152">
        <v>66</v>
      </c>
      <c r="AI31" s="153" t="s">
        <v>168</v>
      </c>
    </row>
    <row r="32" spans="2:35" x14ac:dyDescent="0.25">
      <c r="B32" s="158">
        <v>31</v>
      </c>
      <c r="C32" s="114"/>
      <c r="D32" s="114"/>
      <c r="E32" s="114"/>
      <c r="F32" s="158" t="s">
        <v>169</v>
      </c>
      <c r="G32" s="114"/>
      <c r="H32" s="114"/>
      <c r="I32" s="114"/>
      <c r="J32" s="114"/>
      <c r="K32" s="114"/>
      <c r="L32" s="114"/>
      <c r="M32" s="114"/>
      <c r="N32" s="114"/>
      <c r="O32" s="114"/>
      <c r="P32" s="114"/>
      <c r="Q32" s="155"/>
      <c r="R32" s="114"/>
      <c r="S32" s="155"/>
      <c r="T32" s="155"/>
      <c r="U32" s="114"/>
      <c r="V32" s="155"/>
      <c r="W32" s="155"/>
      <c r="X32" s="155"/>
      <c r="AB32" s="152">
        <v>9</v>
      </c>
      <c r="AC32" s="153" t="s">
        <v>163</v>
      </c>
      <c r="AD32" s="153" t="s">
        <v>91</v>
      </c>
      <c r="AE32" s="152" t="str">
        <f t="shared" si="0"/>
        <v>GP_9</v>
      </c>
      <c r="AF32" s="153" t="s">
        <v>170</v>
      </c>
      <c r="AG32" s="152">
        <v>67</v>
      </c>
      <c r="AI32" s="153" t="s">
        <v>171</v>
      </c>
    </row>
    <row r="33" spans="2:35" x14ac:dyDescent="0.25">
      <c r="B33" s="158">
        <v>32</v>
      </c>
      <c r="C33" s="114"/>
      <c r="D33" s="114"/>
      <c r="E33" s="114"/>
      <c r="F33" s="158" t="s">
        <v>172</v>
      </c>
      <c r="G33" s="114"/>
      <c r="H33" s="114"/>
      <c r="I33" s="114"/>
      <c r="J33" s="114"/>
      <c r="K33" s="114"/>
      <c r="L33" s="114"/>
      <c r="M33" s="114"/>
      <c r="N33" s="114"/>
      <c r="O33" s="114"/>
      <c r="P33" s="114"/>
      <c r="Q33" s="155"/>
      <c r="R33" s="114"/>
      <c r="S33" s="155"/>
      <c r="T33" s="155"/>
      <c r="U33" s="114"/>
      <c r="V33" s="155"/>
      <c r="W33" s="155"/>
      <c r="X33" s="155"/>
      <c r="AB33" s="152">
        <v>10</v>
      </c>
      <c r="AC33" s="153" t="s">
        <v>173</v>
      </c>
      <c r="AD33" s="153" t="s">
        <v>96</v>
      </c>
      <c r="AE33" s="152" t="str">
        <f t="shared" si="0"/>
        <v>GP_10</v>
      </c>
      <c r="AF33" s="153" t="s">
        <v>174</v>
      </c>
      <c r="AG33" s="152">
        <v>68</v>
      </c>
      <c r="AI33" s="153" t="s">
        <v>175</v>
      </c>
    </row>
    <row r="34" spans="2:35" x14ac:dyDescent="0.25">
      <c r="B34" s="158">
        <v>33</v>
      </c>
      <c r="C34" s="114"/>
      <c r="D34" s="114"/>
      <c r="E34" s="114"/>
      <c r="F34" s="158" t="s">
        <v>176</v>
      </c>
      <c r="G34" s="114"/>
      <c r="H34" s="114"/>
      <c r="I34" s="114"/>
      <c r="J34" s="114"/>
      <c r="K34" s="114"/>
      <c r="L34" s="114"/>
      <c r="M34" s="114"/>
      <c r="N34" s="114"/>
      <c r="O34" s="114"/>
      <c r="P34" s="114"/>
      <c r="Q34" s="155"/>
      <c r="R34" s="114"/>
      <c r="S34" s="155"/>
      <c r="T34" s="155"/>
      <c r="U34" s="114"/>
      <c r="V34" s="155"/>
      <c r="W34" s="155"/>
      <c r="X34" s="155"/>
      <c r="AB34" s="152">
        <v>10</v>
      </c>
      <c r="AC34" s="153" t="s">
        <v>173</v>
      </c>
      <c r="AD34" s="153" t="s">
        <v>96</v>
      </c>
      <c r="AE34" s="152" t="str">
        <f t="shared" si="0"/>
        <v>GP_10</v>
      </c>
      <c r="AF34" s="153" t="s">
        <v>177</v>
      </c>
      <c r="AG34" s="152">
        <v>69</v>
      </c>
      <c r="AI34" s="153" t="s">
        <v>178</v>
      </c>
    </row>
    <row r="35" spans="2:35" x14ac:dyDescent="0.25">
      <c r="B35" s="158">
        <v>34</v>
      </c>
      <c r="C35" s="114"/>
      <c r="D35" s="114"/>
      <c r="E35" s="114"/>
      <c r="F35" s="158" t="s">
        <v>179</v>
      </c>
      <c r="G35" s="114"/>
      <c r="H35" s="114"/>
      <c r="I35" s="114"/>
      <c r="J35" s="114"/>
      <c r="K35" s="114"/>
      <c r="L35" s="114"/>
      <c r="M35" s="114"/>
      <c r="N35" s="114"/>
      <c r="O35" s="114"/>
      <c r="P35" s="114"/>
      <c r="Q35" s="155"/>
      <c r="R35" s="114"/>
      <c r="S35" s="155"/>
      <c r="T35" s="155"/>
      <c r="U35" s="114"/>
      <c r="V35" s="155"/>
      <c r="W35" s="155"/>
      <c r="X35" s="155"/>
      <c r="AB35" s="152">
        <v>10</v>
      </c>
      <c r="AC35" s="153" t="s">
        <v>173</v>
      </c>
      <c r="AD35" s="153" t="s">
        <v>96</v>
      </c>
      <c r="AE35" s="152" t="str">
        <f t="shared" si="0"/>
        <v>GP_10</v>
      </c>
      <c r="AF35" s="153" t="s">
        <v>180</v>
      </c>
      <c r="AG35" s="152">
        <v>70</v>
      </c>
      <c r="AI35" s="153" t="s">
        <v>181</v>
      </c>
    </row>
    <row r="36" spans="2:35" x14ac:dyDescent="0.25">
      <c r="C36" s="114"/>
      <c r="D36" s="114"/>
      <c r="E36" s="114"/>
      <c r="V36" s="155"/>
      <c r="AB36" s="152">
        <v>10</v>
      </c>
      <c r="AC36" s="153" t="s">
        <v>173</v>
      </c>
      <c r="AD36" s="153" t="s">
        <v>96</v>
      </c>
      <c r="AE36" s="152" t="str">
        <f t="shared" si="0"/>
        <v>GP_10</v>
      </c>
      <c r="AF36" s="153" t="s">
        <v>182</v>
      </c>
      <c r="AG36" s="152">
        <v>71</v>
      </c>
      <c r="AI36" s="153" t="s">
        <v>183</v>
      </c>
    </row>
    <row r="37" spans="2:35" x14ac:dyDescent="0.25">
      <c r="V37" s="155"/>
      <c r="AB37" s="152">
        <v>10</v>
      </c>
      <c r="AC37" s="153" t="s">
        <v>173</v>
      </c>
      <c r="AD37" s="153" t="s">
        <v>96</v>
      </c>
      <c r="AE37" s="152" t="str">
        <f t="shared" si="0"/>
        <v>GP_10</v>
      </c>
      <c r="AF37" s="153" t="s">
        <v>184</v>
      </c>
      <c r="AG37" s="152">
        <v>72</v>
      </c>
      <c r="AI37" s="153" t="s">
        <v>185</v>
      </c>
    </row>
    <row r="38" spans="2:35" x14ac:dyDescent="0.25">
      <c r="V38" s="155"/>
      <c r="AB38" s="152">
        <v>11</v>
      </c>
      <c r="AC38" s="153" t="s">
        <v>186</v>
      </c>
      <c r="AD38" s="153" t="s">
        <v>100</v>
      </c>
      <c r="AE38" s="152" t="str">
        <f t="shared" si="0"/>
        <v>GP_11</v>
      </c>
      <c r="AF38" s="153" t="s">
        <v>187</v>
      </c>
      <c r="AG38" s="152">
        <v>73</v>
      </c>
      <c r="AI38" s="153" t="s">
        <v>188</v>
      </c>
    </row>
    <row r="39" spans="2:35" x14ac:dyDescent="0.25">
      <c r="V39" s="155"/>
      <c r="AB39" s="152">
        <v>11</v>
      </c>
      <c r="AC39" s="153" t="s">
        <v>186</v>
      </c>
      <c r="AD39" s="153" t="s">
        <v>100</v>
      </c>
      <c r="AE39" s="152" t="str">
        <f t="shared" si="0"/>
        <v>GP_11</v>
      </c>
      <c r="AF39" s="153" t="s">
        <v>189</v>
      </c>
      <c r="AG39" s="152">
        <v>74</v>
      </c>
      <c r="AI39" s="153" t="s">
        <v>190</v>
      </c>
    </row>
    <row r="40" spans="2:35" x14ac:dyDescent="0.25">
      <c r="AB40" s="152">
        <v>11</v>
      </c>
      <c r="AC40" s="153" t="s">
        <v>186</v>
      </c>
      <c r="AD40" s="153" t="s">
        <v>100</v>
      </c>
      <c r="AE40" s="152" t="str">
        <f t="shared" si="0"/>
        <v>GP_11</v>
      </c>
      <c r="AF40" s="153" t="s">
        <v>191</v>
      </c>
      <c r="AG40" s="152">
        <v>75</v>
      </c>
      <c r="AI40" s="153" t="s">
        <v>192</v>
      </c>
    </row>
    <row r="41" spans="2:35" x14ac:dyDescent="0.25">
      <c r="AB41" s="152">
        <v>12</v>
      </c>
      <c r="AC41" s="153" t="s">
        <v>193</v>
      </c>
      <c r="AD41" s="153" t="s">
        <v>104</v>
      </c>
      <c r="AE41" s="152" t="str">
        <f t="shared" si="0"/>
        <v>GP_12</v>
      </c>
      <c r="AF41" s="153" t="s">
        <v>194</v>
      </c>
      <c r="AG41" s="152">
        <v>16</v>
      </c>
      <c r="AI41" s="153" t="s">
        <v>195</v>
      </c>
    </row>
    <row r="42" spans="2:35" x14ac:dyDescent="0.25">
      <c r="AB42" s="152">
        <v>12</v>
      </c>
      <c r="AC42" s="153" t="s">
        <v>193</v>
      </c>
      <c r="AD42" s="153" t="s">
        <v>104</v>
      </c>
      <c r="AE42" s="152" t="str">
        <f t="shared" si="0"/>
        <v>GP_12</v>
      </c>
      <c r="AF42" s="153" t="s">
        <v>196</v>
      </c>
      <c r="AG42" s="152">
        <v>17</v>
      </c>
      <c r="AI42" s="153" t="s">
        <v>197</v>
      </c>
    </row>
    <row r="43" spans="2:35" x14ac:dyDescent="0.25">
      <c r="AB43" s="152">
        <v>12</v>
      </c>
      <c r="AC43" s="153" t="s">
        <v>193</v>
      </c>
      <c r="AD43" s="153" t="s">
        <v>104</v>
      </c>
      <c r="AE43" s="152" t="str">
        <f t="shared" si="0"/>
        <v>GP_12</v>
      </c>
      <c r="AF43" s="153" t="s">
        <v>198</v>
      </c>
      <c r="AG43" s="152">
        <v>76</v>
      </c>
      <c r="AI43" s="153" t="s">
        <v>199</v>
      </c>
    </row>
    <row r="44" spans="2:35" x14ac:dyDescent="0.25">
      <c r="AB44" s="152">
        <v>12</v>
      </c>
      <c r="AC44" s="153" t="s">
        <v>193</v>
      </c>
      <c r="AD44" s="153" t="s">
        <v>104</v>
      </c>
      <c r="AE44" s="152" t="str">
        <f t="shared" si="0"/>
        <v>GP_12</v>
      </c>
      <c r="AF44" s="153" t="s">
        <v>200</v>
      </c>
      <c r="AG44" s="152">
        <v>77</v>
      </c>
      <c r="AI44" s="153" t="s">
        <v>201</v>
      </c>
    </row>
    <row r="45" spans="2:35" x14ac:dyDescent="0.25">
      <c r="AB45" s="152">
        <v>12</v>
      </c>
      <c r="AC45" s="153" t="s">
        <v>193</v>
      </c>
      <c r="AD45" s="153" t="s">
        <v>104</v>
      </c>
      <c r="AE45" s="152" t="str">
        <f t="shared" si="0"/>
        <v>GP_12</v>
      </c>
      <c r="AF45" s="153" t="s">
        <v>202</v>
      </c>
      <c r="AG45" s="152">
        <v>78</v>
      </c>
      <c r="AI45" s="153" t="s">
        <v>203</v>
      </c>
    </row>
    <row r="46" spans="2:35" x14ac:dyDescent="0.25">
      <c r="AB46" s="152">
        <v>12</v>
      </c>
      <c r="AC46" s="153" t="s">
        <v>193</v>
      </c>
      <c r="AD46" s="153" t="s">
        <v>104</v>
      </c>
      <c r="AE46" s="152" t="str">
        <f t="shared" si="0"/>
        <v>GP_12</v>
      </c>
      <c r="AF46" s="153" t="s">
        <v>204</v>
      </c>
      <c r="AG46" s="152">
        <v>79</v>
      </c>
      <c r="AI46" s="153" t="s">
        <v>205</v>
      </c>
    </row>
    <row r="47" spans="2:35" x14ac:dyDescent="0.25">
      <c r="AB47" s="152">
        <v>12</v>
      </c>
      <c r="AC47" s="153" t="s">
        <v>193</v>
      </c>
      <c r="AD47" s="153" t="s">
        <v>104</v>
      </c>
      <c r="AE47" s="152" t="str">
        <f t="shared" si="0"/>
        <v>GP_12</v>
      </c>
      <c r="AF47" s="153" t="s">
        <v>206</v>
      </c>
      <c r="AG47" s="152">
        <v>80</v>
      </c>
      <c r="AI47" s="153" t="s">
        <v>207</v>
      </c>
    </row>
    <row r="48" spans="2:35" x14ac:dyDescent="0.25">
      <c r="AB48" s="152">
        <v>12</v>
      </c>
      <c r="AC48" s="153" t="s">
        <v>193</v>
      </c>
      <c r="AD48" s="153" t="s">
        <v>104</v>
      </c>
      <c r="AE48" s="152" t="str">
        <f t="shared" si="0"/>
        <v>GP_12</v>
      </c>
      <c r="AF48" s="153" t="s">
        <v>208</v>
      </c>
      <c r="AG48" s="152">
        <v>81</v>
      </c>
      <c r="AI48" s="153" t="s">
        <v>209</v>
      </c>
    </row>
    <row r="49" spans="28:35" x14ac:dyDescent="0.25">
      <c r="AB49" s="152">
        <v>12</v>
      </c>
      <c r="AC49" s="153" t="s">
        <v>193</v>
      </c>
      <c r="AD49" s="153" t="s">
        <v>104</v>
      </c>
      <c r="AE49" s="152" t="str">
        <f t="shared" si="0"/>
        <v>GP_12</v>
      </c>
      <c r="AF49" s="153" t="s">
        <v>210</v>
      </c>
      <c r="AG49" s="152">
        <v>82</v>
      </c>
      <c r="AI49" s="153" t="s">
        <v>211</v>
      </c>
    </row>
    <row r="50" spans="28:35" x14ac:dyDescent="0.25">
      <c r="AB50" s="152">
        <v>12</v>
      </c>
      <c r="AC50" s="153" t="s">
        <v>193</v>
      </c>
      <c r="AD50" s="153" t="s">
        <v>104</v>
      </c>
      <c r="AE50" s="152" t="str">
        <f t="shared" si="0"/>
        <v>GP_12</v>
      </c>
      <c r="AF50" s="153" t="s">
        <v>212</v>
      </c>
      <c r="AG50" s="152">
        <v>83</v>
      </c>
      <c r="AI50" s="153" t="s">
        <v>213</v>
      </c>
    </row>
    <row r="51" spans="28:35" x14ac:dyDescent="0.25">
      <c r="AB51" s="152">
        <v>12</v>
      </c>
      <c r="AC51" s="153" t="s">
        <v>193</v>
      </c>
      <c r="AD51" s="153" t="s">
        <v>104</v>
      </c>
      <c r="AE51" s="152" t="str">
        <f t="shared" si="0"/>
        <v>GP_12</v>
      </c>
      <c r="AF51" s="153" t="s">
        <v>214</v>
      </c>
      <c r="AG51" s="152">
        <v>84</v>
      </c>
      <c r="AI51" s="153" t="s">
        <v>215</v>
      </c>
    </row>
    <row r="52" spans="28:35" x14ac:dyDescent="0.25">
      <c r="AB52" s="152">
        <v>12</v>
      </c>
      <c r="AC52" s="153" t="s">
        <v>193</v>
      </c>
      <c r="AD52" s="153" t="s">
        <v>104</v>
      </c>
      <c r="AE52" s="152" t="str">
        <f t="shared" si="0"/>
        <v>GP_12</v>
      </c>
      <c r="AF52" s="153" t="s">
        <v>216</v>
      </c>
      <c r="AG52" s="152">
        <v>86</v>
      </c>
      <c r="AI52" s="153" t="s">
        <v>217</v>
      </c>
    </row>
    <row r="53" spans="28:35" x14ac:dyDescent="0.25">
      <c r="AB53" s="152">
        <v>12</v>
      </c>
      <c r="AC53" s="153" t="s">
        <v>193</v>
      </c>
      <c r="AD53" s="153" t="s">
        <v>104</v>
      </c>
      <c r="AE53" s="152" t="str">
        <f t="shared" si="0"/>
        <v>GP_12</v>
      </c>
      <c r="AF53" s="153" t="s">
        <v>218</v>
      </c>
      <c r="AG53" s="152">
        <v>87</v>
      </c>
      <c r="AI53" s="153" t="s">
        <v>219</v>
      </c>
    </row>
    <row r="54" spans="28:35" x14ac:dyDescent="0.25">
      <c r="AB54" s="152">
        <v>12</v>
      </c>
      <c r="AC54" s="153" t="s">
        <v>193</v>
      </c>
      <c r="AD54" s="153" t="s">
        <v>104</v>
      </c>
      <c r="AE54" s="152" t="str">
        <f t="shared" si="0"/>
        <v>GP_12</v>
      </c>
      <c r="AF54" s="153" t="s">
        <v>220</v>
      </c>
      <c r="AG54" s="152">
        <v>88</v>
      </c>
      <c r="AI54" s="153" t="s">
        <v>221</v>
      </c>
    </row>
    <row r="55" spans="28:35" x14ac:dyDescent="0.25">
      <c r="AB55" s="152">
        <v>13</v>
      </c>
      <c r="AC55" s="153" t="s">
        <v>222</v>
      </c>
      <c r="AD55" s="153" t="s">
        <v>108</v>
      </c>
      <c r="AE55" s="152" t="str">
        <f t="shared" si="0"/>
        <v>GP_13</v>
      </c>
      <c r="AF55" s="153" t="s">
        <v>223</v>
      </c>
      <c r="AG55" s="152">
        <v>3</v>
      </c>
      <c r="AI55" s="153" t="s">
        <v>224</v>
      </c>
    </row>
    <row r="56" spans="28:35" x14ac:dyDescent="0.25">
      <c r="AB56" s="152">
        <v>13</v>
      </c>
      <c r="AC56" s="153" t="s">
        <v>222</v>
      </c>
      <c r="AD56" s="153" t="s">
        <v>108</v>
      </c>
      <c r="AE56" s="152" t="str">
        <f t="shared" si="0"/>
        <v>GP_13</v>
      </c>
      <c r="AF56" s="153" t="s">
        <v>225</v>
      </c>
      <c r="AG56" s="152">
        <v>28</v>
      </c>
      <c r="AI56" s="153" t="s">
        <v>226</v>
      </c>
    </row>
    <row r="57" spans="28:35" x14ac:dyDescent="0.25">
      <c r="AB57" s="152">
        <v>13</v>
      </c>
      <c r="AC57" s="153" t="s">
        <v>222</v>
      </c>
      <c r="AD57" s="153" t="s">
        <v>108</v>
      </c>
      <c r="AE57" s="152" t="str">
        <f t="shared" si="0"/>
        <v>GP_13</v>
      </c>
      <c r="AF57" s="153" t="s">
        <v>227</v>
      </c>
      <c r="AG57" s="152">
        <v>90</v>
      </c>
      <c r="AI57" s="153" t="s">
        <v>228</v>
      </c>
    </row>
    <row r="58" spans="28:35" x14ac:dyDescent="0.25">
      <c r="AB58" s="152">
        <v>13</v>
      </c>
      <c r="AC58" s="153" t="s">
        <v>222</v>
      </c>
      <c r="AD58" s="153" t="s">
        <v>108</v>
      </c>
      <c r="AE58" s="152" t="str">
        <f t="shared" si="0"/>
        <v>GP_13</v>
      </c>
      <c r="AF58" s="153" t="s">
        <v>229</v>
      </c>
      <c r="AG58" s="152">
        <v>109</v>
      </c>
      <c r="AI58" s="153" t="s">
        <v>230</v>
      </c>
    </row>
    <row r="59" spans="28:35" x14ac:dyDescent="0.25">
      <c r="AB59" s="152">
        <v>14</v>
      </c>
      <c r="AC59" s="153" t="s">
        <v>231</v>
      </c>
      <c r="AD59" s="153" t="s">
        <v>112</v>
      </c>
      <c r="AE59" s="152" t="str">
        <f t="shared" si="0"/>
        <v>GP_14</v>
      </c>
      <c r="AF59" s="153" t="s">
        <v>232</v>
      </c>
      <c r="AG59" s="152">
        <v>91</v>
      </c>
      <c r="AI59" s="153" t="s">
        <v>233</v>
      </c>
    </row>
    <row r="60" spans="28:35" x14ac:dyDescent="0.25">
      <c r="AB60" s="152">
        <v>14</v>
      </c>
      <c r="AC60" s="153" t="s">
        <v>231</v>
      </c>
      <c r="AD60" s="153" t="s">
        <v>112</v>
      </c>
      <c r="AE60" s="152" t="str">
        <f t="shared" si="0"/>
        <v>GP_14</v>
      </c>
      <c r="AF60" s="153" t="s">
        <v>234</v>
      </c>
      <c r="AG60" s="152">
        <v>92</v>
      </c>
      <c r="AI60" s="153" t="s">
        <v>235</v>
      </c>
    </row>
    <row r="61" spans="28:35" x14ac:dyDescent="0.25">
      <c r="AB61" s="152">
        <v>14</v>
      </c>
      <c r="AC61" s="153" t="s">
        <v>231</v>
      </c>
      <c r="AD61" s="153" t="s">
        <v>112</v>
      </c>
      <c r="AE61" s="152" t="str">
        <f t="shared" si="0"/>
        <v>GP_14</v>
      </c>
      <c r="AF61" s="153" t="s">
        <v>236</v>
      </c>
      <c r="AG61" s="152">
        <v>95</v>
      </c>
      <c r="AI61" s="153" t="s">
        <v>237</v>
      </c>
    </row>
    <row r="62" spans="28:35" x14ac:dyDescent="0.25">
      <c r="AB62" s="152">
        <v>14</v>
      </c>
      <c r="AC62" s="153" t="s">
        <v>231</v>
      </c>
      <c r="AD62" s="153" t="s">
        <v>112</v>
      </c>
      <c r="AE62" s="152" t="str">
        <f t="shared" si="0"/>
        <v>GP_14</v>
      </c>
      <c r="AF62" s="153" t="s">
        <v>238</v>
      </c>
      <c r="AG62" s="152">
        <v>96</v>
      </c>
      <c r="AI62" s="153" t="s">
        <v>239</v>
      </c>
    </row>
    <row r="63" spans="28:35" x14ac:dyDescent="0.25">
      <c r="AB63" s="152">
        <v>14</v>
      </c>
      <c r="AC63" s="153" t="s">
        <v>231</v>
      </c>
      <c r="AD63" s="153" t="s">
        <v>112</v>
      </c>
      <c r="AE63" s="152" t="str">
        <f t="shared" si="0"/>
        <v>GP_14</v>
      </c>
      <c r="AF63" s="153" t="s">
        <v>240</v>
      </c>
      <c r="AG63" s="152">
        <v>97</v>
      </c>
      <c r="AI63" s="153" t="s">
        <v>241</v>
      </c>
    </row>
    <row r="64" spans="28:35" x14ac:dyDescent="0.25">
      <c r="AB64" s="152">
        <v>14</v>
      </c>
      <c r="AC64" s="153" t="s">
        <v>231</v>
      </c>
      <c r="AD64" s="153" t="s">
        <v>112</v>
      </c>
      <c r="AE64" s="152" t="str">
        <f t="shared" si="0"/>
        <v>GP_14</v>
      </c>
      <c r="AF64" s="153" t="s">
        <v>242</v>
      </c>
      <c r="AG64" s="152">
        <v>99</v>
      </c>
      <c r="AI64" s="153" t="s">
        <v>243</v>
      </c>
    </row>
    <row r="65" spans="28:35" x14ac:dyDescent="0.25">
      <c r="AB65" s="152">
        <v>14</v>
      </c>
      <c r="AC65" s="153" t="s">
        <v>231</v>
      </c>
      <c r="AD65" s="153" t="s">
        <v>112</v>
      </c>
      <c r="AE65" s="152" t="str">
        <f t="shared" si="0"/>
        <v>GP_14</v>
      </c>
      <c r="AF65" s="153" t="s">
        <v>244</v>
      </c>
      <c r="AG65" s="152">
        <v>100</v>
      </c>
      <c r="AI65" s="153" t="s">
        <v>245</v>
      </c>
    </row>
    <row r="66" spans="28:35" x14ac:dyDescent="0.25">
      <c r="AB66" s="152">
        <v>15</v>
      </c>
      <c r="AC66" s="153" t="s">
        <v>246</v>
      </c>
      <c r="AD66" s="153" t="s">
        <v>115</v>
      </c>
      <c r="AE66" s="152" t="str">
        <f t="shared" si="0"/>
        <v>GP_15</v>
      </c>
      <c r="AF66" s="153" t="s">
        <v>247</v>
      </c>
      <c r="AG66" s="152">
        <v>101</v>
      </c>
      <c r="AI66" s="153" t="s">
        <v>248</v>
      </c>
    </row>
    <row r="67" spans="28:35" x14ac:dyDescent="0.25">
      <c r="AB67" s="152">
        <v>15</v>
      </c>
      <c r="AC67" s="153" t="s">
        <v>246</v>
      </c>
      <c r="AD67" s="153" t="s">
        <v>115</v>
      </c>
      <c r="AE67" s="152" t="str">
        <f t="shared" ref="AE67:AE130" si="1">"GP_"&amp;AB67</f>
        <v>GP_15</v>
      </c>
      <c r="AF67" s="153" t="s">
        <v>249</v>
      </c>
      <c r="AG67" s="152">
        <v>102</v>
      </c>
      <c r="AI67" s="153" t="s">
        <v>250</v>
      </c>
    </row>
    <row r="68" spans="28:35" x14ac:dyDescent="0.25">
      <c r="AB68" s="152">
        <v>16</v>
      </c>
      <c r="AC68" s="153" t="s">
        <v>251</v>
      </c>
      <c r="AD68" s="153" t="s">
        <v>119</v>
      </c>
      <c r="AE68" s="152" t="str">
        <f t="shared" si="1"/>
        <v>GP_16</v>
      </c>
      <c r="AF68" s="153" t="s">
        <v>252</v>
      </c>
      <c r="AG68" s="152">
        <v>19</v>
      </c>
      <c r="AI68" s="153" t="s">
        <v>253</v>
      </c>
    </row>
    <row r="69" spans="28:35" x14ac:dyDescent="0.25">
      <c r="AB69" s="152">
        <v>16</v>
      </c>
      <c r="AC69" s="153" t="s">
        <v>251</v>
      </c>
      <c r="AD69" s="153" t="s">
        <v>119</v>
      </c>
      <c r="AE69" s="152" t="str">
        <f t="shared" si="1"/>
        <v>GP_16</v>
      </c>
      <c r="AF69" s="153" t="s">
        <v>254</v>
      </c>
      <c r="AG69" s="152">
        <v>35</v>
      </c>
      <c r="AI69" s="153" t="s">
        <v>255</v>
      </c>
    </row>
    <row r="70" spans="28:35" x14ac:dyDescent="0.25">
      <c r="AB70" s="152">
        <v>16</v>
      </c>
      <c r="AC70" s="153" t="s">
        <v>251</v>
      </c>
      <c r="AD70" s="153" t="s">
        <v>119</v>
      </c>
      <c r="AE70" s="152" t="str">
        <f t="shared" si="1"/>
        <v>GP_16</v>
      </c>
      <c r="AF70" s="153" t="s">
        <v>256</v>
      </c>
      <c r="AG70" s="152">
        <v>37</v>
      </c>
      <c r="AI70" s="153" t="s">
        <v>257</v>
      </c>
    </row>
    <row r="71" spans="28:35" x14ac:dyDescent="0.25">
      <c r="AB71" s="152">
        <v>16</v>
      </c>
      <c r="AC71" s="153" t="s">
        <v>251</v>
      </c>
      <c r="AD71" s="153" t="s">
        <v>119</v>
      </c>
      <c r="AE71" s="152" t="str">
        <f t="shared" si="1"/>
        <v>GP_16</v>
      </c>
      <c r="AF71" s="153" t="s">
        <v>258</v>
      </c>
      <c r="AG71" s="152">
        <v>103</v>
      </c>
      <c r="AI71" s="153" t="s">
        <v>259</v>
      </c>
    </row>
    <row r="72" spans="28:35" x14ac:dyDescent="0.25">
      <c r="AB72" s="152">
        <v>16</v>
      </c>
      <c r="AC72" s="153" t="s">
        <v>251</v>
      </c>
      <c r="AD72" s="153" t="s">
        <v>119</v>
      </c>
      <c r="AE72" s="152" t="str">
        <f t="shared" si="1"/>
        <v>GP_16</v>
      </c>
      <c r="AF72" s="153" t="s">
        <v>260</v>
      </c>
      <c r="AG72" s="152">
        <v>104</v>
      </c>
      <c r="AI72" s="153" t="s">
        <v>261</v>
      </c>
    </row>
    <row r="73" spans="28:35" x14ac:dyDescent="0.25">
      <c r="AB73" s="152">
        <v>16</v>
      </c>
      <c r="AC73" s="153" t="s">
        <v>251</v>
      </c>
      <c r="AD73" s="153" t="s">
        <v>119</v>
      </c>
      <c r="AE73" s="152" t="str">
        <f t="shared" si="1"/>
        <v>GP_16</v>
      </c>
      <c r="AF73" s="153" t="s">
        <v>262</v>
      </c>
      <c r="AG73" s="152">
        <v>250</v>
      </c>
      <c r="AI73" s="153" t="s">
        <v>263</v>
      </c>
    </row>
    <row r="74" spans="28:35" x14ac:dyDescent="0.25">
      <c r="AB74" s="152">
        <v>17</v>
      </c>
      <c r="AC74" s="153" t="s">
        <v>264</v>
      </c>
      <c r="AD74" s="153" t="s">
        <v>124</v>
      </c>
      <c r="AE74" s="152" t="str">
        <f t="shared" si="1"/>
        <v>GP_17</v>
      </c>
      <c r="AF74" s="153" t="s">
        <v>265</v>
      </c>
      <c r="AG74" s="152">
        <v>105</v>
      </c>
      <c r="AI74" s="153" t="s">
        <v>266</v>
      </c>
    </row>
    <row r="75" spans="28:35" x14ac:dyDescent="0.25">
      <c r="AB75" s="152">
        <v>18</v>
      </c>
      <c r="AC75" s="153" t="s">
        <v>267</v>
      </c>
      <c r="AD75" s="153" t="s">
        <v>127</v>
      </c>
      <c r="AE75" s="152" t="str">
        <f t="shared" si="1"/>
        <v>GP_18</v>
      </c>
      <c r="AF75" s="153" t="s">
        <v>268</v>
      </c>
      <c r="AG75" s="152">
        <v>43</v>
      </c>
      <c r="AI75" s="153" t="s">
        <v>269</v>
      </c>
    </row>
    <row r="76" spans="28:35" x14ac:dyDescent="0.25">
      <c r="AB76" s="152">
        <v>18</v>
      </c>
      <c r="AC76" s="153" t="s">
        <v>267</v>
      </c>
      <c r="AD76" s="153" t="s">
        <v>127</v>
      </c>
      <c r="AE76" s="152" t="str">
        <f t="shared" si="1"/>
        <v>GP_18</v>
      </c>
      <c r="AF76" s="153" t="s">
        <v>270</v>
      </c>
      <c r="AG76" s="152">
        <v>106</v>
      </c>
      <c r="AI76" s="153" t="s">
        <v>271</v>
      </c>
    </row>
    <row r="77" spans="28:35" x14ac:dyDescent="0.25">
      <c r="AB77" s="152">
        <v>18</v>
      </c>
      <c r="AC77" s="153" t="s">
        <v>267</v>
      </c>
      <c r="AD77" s="153" t="s">
        <v>127</v>
      </c>
      <c r="AE77" s="152" t="str">
        <f t="shared" si="1"/>
        <v>GP_18</v>
      </c>
      <c r="AF77" s="153" t="s">
        <v>272</v>
      </c>
      <c r="AG77" s="152">
        <v>107</v>
      </c>
      <c r="AI77" s="153" t="s">
        <v>273</v>
      </c>
    </row>
    <row r="78" spans="28:35" x14ac:dyDescent="0.25">
      <c r="AB78" s="152">
        <v>18</v>
      </c>
      <c r="AC78" s="153" t="s">
        <v>267</v>
      </c>
      <c r="AD78" s="153" t="s">
        <v>127</v>
      </c>
      <c r="AE78" s="152" t="str">
        <f t="shared" si="1"/>
        <v>GP_18</v>
      </c>
      <c r="AF78" s="153" t="s">
        <v>274</v>
      </c>
      <c r="AG78" s="152">
        <v>367</v>
      </c>
      <c r="AI78" s="153" t="s">
        <v>275</v>
      </c>
    </row>
    <row r="79" spans="28:35" x14ac:dyDescent="0.25">
      <c r="AB79" s="152">
        <v>19</v>
      </c>
      <c r="AC79" s="153" t="s">
        <v>276</v>
      </c>
      <c r="AD79" s="153" t="s">
        <v>131</v>
      </c>
      <c r="AE79" s="152" t="str">
        <f t="shared" si="1"/>
        <v>GP_19</v>
      </c>
      <c r="AF79" s="153" t="s">
        <v>277</v>
      </c>
      <c r="AG79" s="152">
        <v>111</v>
      </c>
      <c r="AI79" s="153" t="s">
        <v>278</v>
      </c>
    </row>
    <row r="80" spans="28:35" x14ac:dyDescent="0.25">
      <c r="AB80" s="152">
        <v>19</v>
      </c>
      <c r="AC80" s="153" t="s">
        <v>276</v>
      </c>
      <c r="AD80" s="153" t="s">
        <v>131</v>
      </c>
      <c r="AE80" s="152" t="str">
        <f t="shared" si="1"/>
        <v>GP_19</v>
      </c>
      <c r="AF80" s="153" t="s">
        <v>279</v>
      </c>
      <c r="AG80" s="152">
        <v>112</v>
      </c>
      <c r="AI80" s="153" t="s">
        <v>280</v>
      </c>
    </row>
    <row r="81" spans="28:35" x14ac:dyDescent="0.25">
      <c r="AB81" s="152">
        <v>19</v>
      </c>
      <c r="AC81" s="153" t="s">
        <v>276</v>
      </c>
      <c r="AD81" s="153" t="s">
        <v>131</v>
      </c>
      <c r="AE81" s="152" t="str">
        <f t="shared" si="1"/>
        <v>GP_19</v>
      </c>
      <c r="AF81" s="153" t="s">
        <v>281</v>
      </c>
      <c r="AG81" s="152">
        <v>113</v>
      </c>
      <c r="AI81" s="153" t="s">
        <v>282</v>
      </c>
    </row>
    <row r="82" spans="28:35" x14ac:dyDescent="0.25">
      <c r="AB82" s="152">
        <v>20</v>
      </c>
      <c r="AC82" s="153" t="s">
        <v>283</v>
      </c>
      <c r="AD82" s="153" t="s">
        <v>135</v>
      </c>
      <c r="AE82" s="152" t="str">
        <f t="shared" si="1"/>
        <v>GP_20</v>
      </c>
      <c r="AF82" s="153" t="s">
        <v>284</v>
      </c>
      <c r="AG82" s="152">
        <v>4</v>
      </c>
      <c r="AI82" s="153" t="s">
        <v>285</v>
      </c>
    </row>
    <row r="83" spans="28:35" x14ac:dyDescent="0.25">
      <c r="AB83" s="152">
        <v>20</v>
      </c>
      <c r="AC83" s="153" t="s">
        <v>283</v>
      </c>
      <c r="AD83" s="153" t="s">
        <v>135</v>
      </c>
      <c r="AE83" s="152" t="str">
        <f t="shared" si="1"/>
        <v>GP_20</v>
      </c>
      <c r="AF83" s="153" t="s">
        <v>286</v>
      </c>
      <c r="AG83" s="152">
        <v>114</v>
      </c>
      <c r="AI83" s="153" t="s">
        <v>287</v>
      </c>
    </row>
    <row r="84" spans="28:35" x14ac:dyDescent="0.25">
      <c r="AB84" s="152">
        <v>20</v>
      </c>
      <c r="AC84" s="153" t="s">
        <v>283</v>
      </c>
      <c r="AD84" s="153" t="s">
        <v>135</v>
      </c>
      <c r="AE84" s="152" t="str">
        <f t="shared" si="1"/>
        <v>GP_20</v>
      </c>
      <c r="AF84" s="153" t="s">
        <v>288</v>
      </c>
      <c r="AG84" s="152">
        <v>115</v>
      </c>
      <c r="AI84" s="153" t="s">
        <v>289</v>
      </c>
    </row>
    <row r="85" spans="28:35" x14ac:dyDescent="0.25">
      <c r="AB85" s="152">
        <v>21</v>
      </c>
      <c r="AC85" s="153" t="s">
        <v>290</v>
      </c>
      <c r="AD85" s="153" t="s">
        <v>139</v>
      </c>
      <c r="AE85" s="152" t="str">
        <f t="shared" si="1"/>
        <v>GP_21</v>
      </c>
      <c r="AF85" s="153" t="s">
        <v>291</v>
      </c>
      <c r="AG85" s="152">
        <v>116</v>
      </c>
      <c r="AI85" s="153" t="s">
        <v>292</v>
      </c>
    </row>
    <row r="86" spans="28:35" x14ac:dyDescent="0.25">
      <c r="AB86" s="152">
        <v>21</v>
      </c>
      <c r="AC86" s="153" t="s">
        <v>290</v>
      </c>
      <c r="AD86" s="153" t="s">
        <v>139</v>
      </c>
      <c r="AE86" s="152" t="str">
        <f t="shared" si="1"/>
        <v>GP_21</v>
      </c>
      <c r="AF86" s="153" t="s">
        <v>293</v>
      </c>
      <c r="AG86" s="152">
        <v>117</v>
      </c>
      <c r="AI86" s="153" t="s">
        <v>294</v>
      </c>
    </row>
    <row r="87" spans="28:35" x14ac:dyDescent="0.25">
      <c r="AB87" s="152">
        <v>21</v>
      </c>
      <c r="AC87" s="153" t="s">
        <v>290</v>
      </c>
      <c r="AD87" s="153" t="s">
        <v>139</v>
      </c>
      <c r="AE87" s="152" t="str">
        <f t="shared" si="1"/>
        <v>GP_21</v>
      </c>
      <c r="AF87" s="153" t="s">
        <v>295</v>
      </c>
      <c r="AG87" s="152">
        <v>118</v>
      </c>
      <c r="AI87" s="153" t="s">
        <v>296</v>
      </c>
    </row>
    <row r="88" spans="28:35" x14ac:dyDescent="0.25">
      <c r="AB88" s="152">
        <v>22</v>
      </c>
      <c r="AC88" s="153" t="s">
        <v>297</v>
      </c>
      <c r="AD88" s="153" t="s">
        <v>142</v>
      </c>
      <c r="AE88" s="152" t="str">
        <f t="shared" si="1"/>
        <v>GP_22</v>
      </c>
      <c r="AF88" s="153" t="s">
        <v>298</v>
      </c>
      <c r="AG88" s="152">
        <v>119</v>
      </c>
      <c r="AI88" s="153" t="s">
        <v>299</v>
      </c>
    </row>
    <row r="89" spans="28:35" x14ac:dyDescent="0.25">
      <c r="AB89" s="152">
        <v>22</v>
      </c>
      <c r="AC89" s="153" t="s">
        <v>297</v>
      </c>
      <c r="AD89" s="153" t="s">
        <v>142</v>
      </c>
      <c r="AE89" s="152" t="str">
        <f t="shared" si="1"/>
        <v>GP_22</v>
      </c>
      <c r="AF89" s="153" t="s">
        <v>300</v>
      </c>
      <c r="AG89" s="152">
        <v>120</v>
      </c>
      <c r="AI89" s="153" t="s">
        <v>301</v>
      </c>
    </row>
    <row r="90" spans="28:35" x14ac:dyDescent="0.25">
      <c r="AB90" s="152">
        <v>22</v>
      </c>
      <c r="AC90" s="153" t="s">
        <v>297</v>
      </c>
      <c r="AD90" s="153" t="s">
        <v>142</v>
      </c>
      <c r="AE90" s="152" t="str">
        <f t="shared" si="1"/>
        <v>GP_22</v>
      </c>
      <c r="AF90" s="153" t="s">
        <v>302</v>
      </c>
      <c r="AG90" s="152">
        <v>121</v>
      </c>
      <c r="AI90" s="153" t="s">
        <v>934</v>
      </c>
    </row>
    <row r="91" spans="28:35" x14ac:dyDescent="0.25">
      <c r="AB91" s="152">
        <v>22</v>
      </c>
      <c r="AC91" s="153" t="s">
        <v>297</v>
      </c>
      <c r="AD91" s="153" t="s">
        <v>142</v>
      </c>
      <c r="AE91" s="152" t="str">
        <f t="shared" si="1"/>
        <v>GP_22</v>
      </c>
      <c r="AF91" s="153" t="s">
        <v>303</v>
      </c>
      <c r="AG91" s="152">
        <v>122</v>
      </c>
      <c r="AI91" s="153"/>
    </row>
    <row r="92" spans="28:35" x14ac:dyDescent="0.25">
      <c r="AB92" s="152">
        <v>22</v>
      </c>
      <c r="AC92" s="153" t="s">
        <v>297</v>
      </c>
      <c r="AD92" s="153" t="s">
        <v>142</v>
      </c>
      <c r="AE92" s="152" t="str">
        <f t="shared" si="1"/>
        <v>GP_22</v>
      </c>
      <c r="AF92" s="153" t="s">
        <v>304</v>
      </c>
      <c r="AG92" s="152">
        <v>123</v>
      </c>
      <c r="AI92" s="153"/>
    </row>
    <row r="93" spans="28:35" x14ac:dyDescent="0.25">
      <c r="AB93" s="152">
        <v>22</v>
      </c>
      <c r="AC93" s="153" t="s">
        <v>297</v>
      </c>
      <c r="AD93" s="153" t="s">
        <v>142</v>
      </c>
      <c r="AE93" s="152" t="str">
        <f t="shared" si="1"/>
        <v>GP_22</v>
      </c>
      <c r="AF93" s="153" t="s">
        <v>305</v>
      </c>
      <c r="AG93" s="152">
        <v>258</v>
      </c>
      <c r="AI93" s="153"/>
    </row>
    <row r="94" spans="28:35" x14ac:dyDescent="0.25">
      <c r="AB94" s="152">
        <v>23</v>
      </c>
      <c r="AC94" s="153" t="s">
        <v>306</v>
      </c>
      <c r="AD94" s="153" t="s">
        <v>146</v>
      </c>
      <c r="AE94" s="152" t="str">
        <f t="shared" si="1"/>
        <v>GP_23</v>
      </c>
      <c r="AF94" s="153" t="s">
        <v>307</v>
      </c>
      <c r="AG94" s="152">
        <v>26</v>
      </c>
      <c r="AI94" s="153"/>
    </row>
    <row r="95" spans="28:35" x14ac:dyDescent="0.25">
      <c r="AB95" s="152">
        <v>23</v>
      </c>
      <c r="AC95" s="153" t="s">
        <v>306</v>
      </c>
      <c r="AD95" s="153" t="s">
        <v>146</v>
      </c>
      <c r="AE95" s="152" t="str">
        <f t="shared" si="1"/>
        <v>GP_23</v>
      </c>
      <c r="AF95" s="153" t="s">
        <v>308</v>
      </c>
      <c r="AG95" s="152">
        <v>124</v>
      </c>
      <c r="AI95" s="153"/>
    </row>
    <row r="96" spans="28:35" x14ac:dyDescent="0.25">
      <c r="AB96" s="152">
        <v>23</v>
      </c>
      <c r="AC96" s="153" t="s">
        <v>306</v>
      </c>
      <c r="AD96" s="153" t="s">
        <v>146</v>
      </c>
      <c r="AE96" s="152" t="str">
        <f t="shared" si="1"/>
        <v>GP_23</v>
      </c>
      <c r="AF96" s="153" t="s">
        <v>309</v>
      </c>
      <c r="AG96" s="152">
        <v>125</v>
      </c>
      <c r="AI96" s="153" t="s">
        <v>942</v>
      </c>
    </row>
    <row r="97" spans="28:33" x14ac:dyDescent="0.25">
      <c r="AB97" s="152">
        <v>23</v>
      </c>
      <c r="AC97" s="153" t="s">
        <v>306</v>
      </c>
      <c r="AD97" s="153" t="s">
        <v>146</v>
      </c>
      <c r="AE97" s="152" t="str">
        <f t="shared" si="1"/>
        <v>GP_23</v>
      </c>
      <c r="AF97" s="153" t="s">
        <v>310</v>
      </c>
      <c r="AG97" s="152">
        <v>126</v>
      </c>
    </row>
    <row r="98" spans="28:33" x14ac:dyDescent="0.25">
      <c r="AB98" s="152">
        <v>23</v>
      </c>
      <c r="AC98" s="153" t="s">
        <v>306</v>
      </c>
      <c r="AD98" s="153" t="s">
        <v>146</v>
      </c>
      <c r="AE98" s="152" t="str">
        <f t="shared" si="1"/>
        <v>GP_23</v>
      </c>
      <c r="AF98" s="153" t="s">
        <v>311</v>
      </c>
      <c r="AG98" s="152">
        <v>127</v>
      </c>
    </row>
    <row r="99" spans="28:33" x14ac:dyDescent="0.25">
      <c r="AB99" s="152">
        <v>23</v>
      </c>
      <c r="AC99" s="153" t="s">
        <v>306</v>
      </c>
      <c r="AD99" s="153" t="s">
        <v>146</v>
      </c>
      <c r="AE99" s="152" t="str">
        <f t="shared" si="1"/>
        <v>GP_23</v>
      </c>
      <c r="AF99" s="153" t="s">
        <v>312</v>
      </c>
      <c r="AG99" s="152">
        <v>128</v>
      </c>
    </row>
    <row r="100" spans="28:33" x14ac:dyDescent="0.25">
      <c r="AB100" s="152">
        <v>23</v>
      </c>
      <c r="AC100" s="153" t="s">
        <v>306</v>
      </c>
      <c r="AD100" s="153" t="s">
        <v>146</v>
      </c>
      <c r="AE100" s="152" t="str">
        <f t="shared" si="1"/>
        <v>GP_23</v>
      </c>
      <c r="AF100" s="153" t="s">
        <v>313</v>
      </c>
      <c r="AG100" s="152">
        <v>129</v>
      </c>
    </row>
    <row r="101" spans="28:33" x14ac:dyDescent="0.25">
      <c r="AB101" s="152">
        <v>23</v>
      </c>
      <c r="AC101" s="153" t="s">
        <v>306</v>
      </c>
      <c r="AD101" s="153" t="s">
        <v>146</v>
      </c>
      <c r="AE101" s="152" t="str">
        <f t="shared" si="1"/>
        <v>GP_23</v>
      </c>
      <c r="AF101" s="153" t="s">
        <v>314</v>
      </c>
      <c r="AG101" s="152">
        <v>131</v>
      </c>
    </row>
    <row r="102" spans="28:33" x14ac:dyDescent="0.25">
      <c r="AB102" s="152">
        <v>23</v>
      </c>
      <c r="AC102" s="153" t="s">
        <v>306</v>
      </c>
      <c r="AD102" s="153" t="s">
        <v>146</v>
      </c>
      <c r="AE102" s="152" t="str">
        <f t="shared" si="1"/>
        <v>GP_23</v>
      </c>
      <c r="AF102" s="153" t="s">
        <v>315</v>
      </c>
      <c r="AG102" s="152">
        <v>132</v>
      </c>
    </row>
    <row r="103" spans="28:33" x14ac:dyDescent="0.25">
      <c r="AB103" s="152">
        <v>23</v>
      </c>
      <c r="AC103" s="153" t="s">
        <v>306</v>
      </c>
      <c r="AD103" s="153" t="s">
        <v>146</v>
      </c>
      <c r="AE103" s="152" t="str">
        <f t="shared" si="1"/>
        <v>GP_23</v>
      </c>
      <c r="AF103" s="153" t="s">
        <v>316</v>
      </c>
      <c r="AG103" s="152">
        <v>257</v>
      </c>
    </row>
    <row r="104" spans="28:33" x14ac:dyDescent="0.25">
      <c r="AB104" s="152">
        <v>24</v>
      </c>
      <c r="AC104" s="153" t="s">
        <v>317</v>
      </c>
      <c r="AD104" s="153" t="s">
        <v>149</v>
      </c>
      <c r="AE104" s="152" t="str">
        <f t="shared" si="1"/>
        <v>GP_24</v>
      </c>
      <c r="AF104" s="153" t="s">
        <v>318</v>
      </c>
      <c r="AG104" s="152">
        <v>33</v>
      </c>
    </row>
    <row r="105" spans="28:33" x14ac:dyDescent="0.25">
      <c r="AB105" s="152">
        <v>24</v>
      </c>
      <c r="AC105" s="153" t="s">
        <v>317</v>
      </c>
      <c r="AD105" s="153" t="s">
        <v>149</v>
      </c>
      <c r="AE105" s="152" t="str">
        <f t="shared" si="1"/>
        <v>GP_24</v>
      </c>
      <c r="AF105" s="153" t="s">
        <v>319</v>
      </c>
      <c r="AG105" s="152">
        <v>138</v>
      </c>
    </row>
    <row r="106" spans="28:33" x14ac:dyDescent="0.25">
      <c r="AB106" s="152">
        <v>24</v>
      </c>
      <c r="AC106" s="153" t="s">
        <v>317</v>
      </c>
      <c r="AD106" s="153" t="s">
        <v>149</v>
      </c>
      <c r="AE106" s="152" t="str">
        <f t="shared" si="1"/>
        <v>GP_24</v>
      </c>
      <c r="AF106" s="153" t="s">
        <v>320</v>
      </c>
      <c r="AG106" s="152">
        <v>139</v>
      </c>
    </row>
    <row r="107" spans="28:33" x14ac:dyDescent="0.25">
      <c r="AB107" s="152">
        <v>24</v>
      </c>
      <c r="AC107" s="153" t="s">
        <v>317</v>
      </c>
      <c r="AD107" s="153" t="s">
        <v>149</v>
      </c>
      <c r="AE107" s="152" t="str">
        <f t="shared" si="1"/>
        <v>GP_24</v>
      </c>
      <c r="AF107" s="153" t="s">
        <v>321</v>
      </c>
      <c r="AG107" s="152">
        <v>140</v>
      </c>
    </row>
    <row r="108" spans="28:33" x14ac:dyDescent="0.25">
      <c r="AB108" s="152">
        <v>24</v>
      </c>
      <c r="AC108" s="153" t="s">
        <v>317</v>
      </c>
      <c r="AD108" s="153" t="s">
        <v>149</v>
      </c>
      <c r="AE108" s="152" t="str">
        <f t="shared" si="1"/>
        <v>GP_24</v>
      </c>
      <c r="AF108" s="153" t="s">
        <v>322</v>
      </c>
      <c r="AG108" s="152">
        <v>357</v>
      </c>
    </row>
    <row r="109" spans="28:33" x14ac:dyDescent="0.25">
      <c r="AB109" s="152">
        <v>25</v>
      </c>
      <c r="AC109" s="153" t="s">
        <v>323</v>
      </c>
      <c r="AD109" s="153" t="s">
        <v>152</v>
      </c>
      <c r="AE109" s="152" t="str">
        <f t="shared" si="1"/>
        <v>GP_25</v>
      </c>
      <c r="AF109" s="153" t="s">
        <v>324</v>
      </c>
      <c r="AG109" s="152">
        <v>1</v>
      </c>
    </row>
    <row r="110" spans="28:33" x14ac:dyDescent="0.25">
      <c r="AB110" s="152">
        <v>25</v>
      </c>
      <c r="AC110" s="153" t="s">
        <v>323</v>
      </c>
      <c r="AD110" s="153" t="s">
        <v>152</v>
      </c>
      <c r="AE110" s="152" t="str">
        <f t="shared" si="1"/>
        <v>GP_25</v>
      </c>
      <c r="AF110" s="153" t="s">
        <v>325</v>
      </c>
      <c r="AG110" s="152">
        <v>2</v>
      </c>
    </row>
    <row r="111" spans="28:33" x14ac:dyDescent="0.25">
      <c r="AB111" s="152">
        <v>25</v>
      </c>
      <c r="AC111" s="153" t="s">
        <v>323</v>
      </c>
      <c r="AD111" s="153" t="s">
        <v>152</v>
      </c>
      <c r="AE111" s="152" t="str">
        <f t="shared" si="1"/>
        <v>GP_25</v>
      </c>
      <c r="AF111" s="153" t="s">
        <v>326</v>
      </c>
      <c r="AG111" s="152">
        <v>141</v>
      </c>
    </row>
    <row r="112" spans="28:33" x14ac:dyDescent="0.25">
      <c r="AB112" s="152">
        <v>26</v>
      </c>
      <c r="AC112" s="153" t="s">
        <v>327</v>
      </c>
      <c r="AD112" s="153" t="s">
        <v>155</v>
      </c>
      <c r="AE112" s="152" t="str">
        <f t="shared" si="1"/>
        <v>GP_26</v>
      </c>
      <c r="AF112" s="153" t="s">
        <v>328</v>
      </c>
      <c r="AG112" s="152">
        <v>342</v>
      </c>
    </row>
    <row r="113" spans="28:33" x14ac:dyDescent="0.25">
      <c r="AB113" s="152">
        <v>26</v>
      </c>
      <c r="AC113" s="153" t="s">
        <v>327</v>
      </c>
      <c r="AD113" s="153" t="s">
        <v>155</v>
      </c>
      <c r="AE113" s="152" t="str">
        <f t="shared" si="1"/>
        <v>GP_26</v>
      </c>
      <c r="AF113" s="153" t="s">
        <v>329</v>
      </c>
      <c r="AG113" s="152">
        <v>343</v>
      </c>
    </row>
    <row r="114" spans="28:33" x14ac:dyDescent="0.25">
      <c r="AB114" s="152">
        <v>26</v>
      </c>
      <c r="AC114" s="153" t="s">
        <v>327</v>
      </c>
      <c r="AD114" s="153" t="s">
        <v>155</v>
      </c>
      <c r="AE114" s="152" t="str">
        <f t="shared" si="1"/>
        <v>GP_26</v>
      </c>
      <c r="AF114" s="153" t="s">
        <v>330</v>
      </c>
      <c r="AG114" s="152">
        <v>344</v>
      </c>
    </row>
    <row r="115" spans="28:33" x14ac:dyDescent="0.25">
      <c r="AB115" s="152">
        <v>26</v>
      </c>
      <c r="AC115" s="153" t="s">
        <v>327</v>
      </c>
      <c r="AD115" s="153" t="s">
        <v>155</v>
      </c>
      <c r="AE115" s="152" t="str">
        <f t="shared" si="1"/>
        <v>GP_26</v>
      </c>
      <c r="AF115" s="153" t="s">
        <v>331</v>
      </c>
      <c r="AG115" s="152">
        <v>345</v>
      </c>
    </row>
    <row r="116" spans="28:33" x14ac:dyDescent="0.25">
      <c r="AB116" s="152">
        <v>26</v>
      </c>
      <c r="AC116" s="153" t="s">
        <v>327</v>
      </c>
      <c r="AD116" s="153" t="s">
        <v>155</v>
      </c>
      <c r="AE116" s="152" t="str">
        <f t="shared" si="1"/>
        <v>GP_26</v>
      </c>
      <c r="AF116" s="153" t="s">
        <v>332</v>
      </c>
      <c r="AG116" s="152">
        <v>346</v>
      </c>
    </row>
    <row r="117" spans="28:33" x14ac:dyDescent="0.25">
      <c r="AB117" s="152">
        <v>27</v>
      </c>
      <c r="AC117" s="153" t="s">
        <v>333</v>
      </c>
      <c r="AD117" s="153" t="s">
        <v>158</v>
      </c>
      <c r="AE117" s="152" t="str">
        <f t="shared" si="1"/>
        <v>GP_27</v>
      </c>
      <c r="AF117" s="153" t="s">
        <v>334</v>
      </c>
      <c r="AG117" s="152">
        <v>38</v>
      </c>
    </row>
    <row r="118" spans="28:33" x14ac:dyDescent="0.25">
      <c r="AB118" s="152">
        <v>27</v>
      </c>
      <c r="AC118" s="153" t="s">
        <v>333</v>
      </c>
      <c r="AD118" s="153" t="s">
        <v>158</v>
      </c>
      <c r="AE118" s="152" t="str">
        <f t="shared" si="1"/>
        <v>GP_27</v>
      </c>
      <c r="AF118" s="153" t="s">
        <v>335</v>
      </c>
      <c r="AG118" s="152">
        <v>142</v>
      </c>
    </row>
    <row r="119" spans="28:33" x14ac:dyDescent="0.25">
      <c r="AB119" s="152">
        <v>27</v>
      </c>
      <c r="AC119" s="153" t="s">
        <v>333</v>
      </c>
      <c r="AD119" s="153" t="s">
        <v>158</v>
      </c>
      <c r="AE119" s="152" t="str">
        <f t="shared" si="1"/>
        <v>GP_27</v>
      </c>
      <c r="AF119" s="153" t="s">
        <v>336</v>
      </c>
      <c r="AG119" s="152">
        <v>143</v>
      </c>
    </row>
    <row r="120" spans="28:33" x14ac:dyDescent="0.25">
      <c r="AB120" s="152">
        <v>27</v>
      </c>
      <c r="AC120" s="153" t="s">
        <v>333</v>
      </c>
      <c r="AD120" s="153" t="s">
        <v>158</v>
      </c>
      <c r="AE120" s="152" t="str">
        <f t="shared" si="1"/>
        <v>GP_27</v>
      </c>
      <c r="AF120" s="153" t="s">
        <v>337</v>
      </c>
      <c r="AG120" s="152">
        <v>144</v>
      </c>
    </row>
    <row r="121" spans="28:33" x14ac:dyDescent="0.25">
      <c r="AB121" s="152">
        <v>27</v>
      </c>
      <c r="AC121" s="153" t="s">
        <v>333</v>
      </c>
      <c r="AD121" s="153" t="s">
        <v>158</v>
      </c>
      <c r="AE121" s="152" t="str">
        <f t="shared" si="1"/>
        <v>GP_27</v>
      </c>
      <c r="AF121" s="153" t="s">
        <v>338</v>
      </c>
      <c r="AG121" s="152">
        <v>145</v>
      </c>
    </row>
    <row r="122" spans="28:33" x14ac:dyDescent="0.25">
      <c r="AB122" s="152">
        <v>27</v>
      </c>
      <c r="AC122" s="153" t="s">
        <v>333</v>
      </c>
      <c r="AD122" s="153" t="s">
        <v>158</v>
      </c>
      <c r="AE122" s="152" t="str">
        <f t="shared" si="1"/>
        <v>GP_27</v>
      </c>
      <c r="AF122" s="153" t="s">
        <v>339</v>
      </c>
      <c r="AG122" s="152">
        <v>146</v>
      </c>
    </row>
    <row r="123" spans="28:33" x14ac:dyDescent="0.25">
      <c r="AB123" s="152">
        <v>27</v>
      </c>
      <c r="AC123" s="153" t="s">
        <v>333</v>
      </c>
      <c r="AD123" s="153" t="s">
        <v>158</v>
      </c>
      <c r="AE123" s="152" t="str">
        <f t="shared" si="1"/>
        <v>GP_27</v>
      </c>
      <c r="AF123" s="153" t="s">
        <v>340</v>
      </c>
      <c r="AG123" s="152">
        <v>147</v>
      </c>
    </row>
    <row r="124" spans="28:33" x14ac:dyDescent="0.25">
      <c r="AB124" s="152">
        <v>27</v>
      </c>
      <c r="AC124" s="153" t="s">
        <v>333</v>
      </c>
      <c r="AD124" s="153" t="s">
        <v>158</v>
      </c>
      <c r="AE124" s="152" t="str">
        <f t="shared" si="1"/>
        <v>GP_27</v>
      </c>
      <c r="AF124" s="153" t="s">
        <v>58</v>
      </c>
      <c r="AG124" s="152">
        <v>178</v>
      </c>
    </row>
    <row r="125" spans="28:33" x14ac:dyDescent="0.25">
      <c r="AB125" s="152">
        <v>27</v>
      </c>
      <c r="AC125" s="153" t="s">
        <v>333</v>
      </c>
      <c r="AD125" s="153" t="s">
        <v>158</v>
      </c>
      <c r="AE125" s="152" t="str">
        <f t="shared" si="1"/>
        <v>GP_27</v>
      </c>
      <c r="AF125" s="153" t="s">
        <v>53</v>
      </c>
      <c r="AG125" s="152">
        <v>252</v>
      </c>
    </row>
    <row r="126" spans="28:33" x14ac:dyDescent="0.25">
      <c r="AB126" s="152">
        <v>27</v>
      </c>
      <c r="AC126" s="153" t="s">
        <v>333</v>
      </c>
      <c r="AD126" s="153" t="s">
        <v>158</v>
      </c>
      <c r="AE126" s="152" t="str">
        <f t="shared" si="1"/>
        <v>GP_27</v>
      </c>
      <c r="AF126" s="153" t="s">
        <v>341</v>
      </c>
      <c r="AG126" s="152">
        <v>260</v>
      </c>
    </row>
    <row r="127" spans="28:33" x14ac:dyDescent="0.25">
      <c r="AB127" s="152">
        <v>28</v>
      </c>
      <c r="AC127" s="153" t="s">
        <v>342</v>
      </c>
      <c r="AD127" s="153" t="s">
        <v>161</v>
      </c>
      <c r="AE127" s="152" t="str">
        <f t="shared" si="1"/>
        <v>GP_28</v>
      </c>
      <c r="AF127" s="153" t="s">
        <v>343</v>
      </c>
      <c r="AG127" s="152">
        <v>5</v>
      </c>
    </row>
    <row r="128" spans="28:33" x14ac:dyDescent="0.25">
      <c r="AB128" s="152">
        <v>28</v>
      </c>
      <c r="AC128" s="153" t="s">
        <v>342</v>
      </c>
      <c r="AD128" s="153" t="s">
        <v>161</v>
      </c>
      <c r="AE128" s="152" t="str">
        <f t="shared" si="1"/>
        <v>GP_28</v>
      </c>
      <c r="AF128" s="153" t="s">
        <v>344</v>
      </c>
      <c r="AG128" s="152">
        <v>148</v>
      </c>
    </row>
    <row r="129" spans="28:33" x14ac:dyDescent="0.25">
      <c r="AB129" s="152">
        <v>28</v>
      </c>
      <c r="AC129" s="153" t="s">
        <v>342</v>
      </c>
      <c r="AD129" s="153" t="s">
        <v>161</v>
      </c>
      <c r="AE129" s="152" t="str">
        <f t="shared" si="1"/>
        <v>GP_28</v>
      </c>
      <c r="AF129" s="153" t="s">
        <v>345</v>
      </c>
      <c r="AG129" s="152">
        <v>149</v>
      </c>
    </row>
    <row r="130" spans="28:33" x14ac:dyDescent="0.25">
      <c r="AB130" s="152">
        <v>28</v>
      </c>
      <c r="AC130" s="153" t="s">
        <v>342</v>
      </c>
      <c r="AD130" s="153" t="s">
        <v>161</v>
      </c>
      <c r="AE130" s="152" t="str">
        <f t="shared" si="1"/>
        <v>GP_28</v>
      </c>
      <c r="AF130" s="153" t="s">
        <v>346</v>
      </c>
      <c r="AG130" s="152">
        <v>150</v>
      </c>
    </row>
    <row r="131" spans="28:33" x14ac:dyDescent="0.25">
      <c r="AB131" s="152">
        <v>28</v>
      </c>
      <c r="AC131" s="153" t="s">
        <v>342</v>
      </c>
      <c r="AD131" s="153" t="s">
        <v>161</v>
      </c>
      <c r="AE131" s="152" t="str">
        <f t="shared" ref="AE131:AE194" si="2">"GP_"&amp;AB131</f>
        <v>GP_28</v>
      </c>
      <c r="AF131" s="153" t="s">
        <v>347</v>
      </c>
      <c r="AG131" s="152">
        <v>152</v>
      </c>
    </row>
    <row r="132" spans="28:33" x14ac:dyDescent="0.25">
      <c r="AB132" s="152">
        <v>28</v>
      </c>
      <c r="AC132" s="153" t="s">
        <v>342</v>
      </c>
      <c r="AD132" s="153" t="s">
        <v>161</v>
      </c>
      <c r="AE132" s="152" t="str">
        <f t="shared" si="2"/>
        <v>GP_28</v>
      </c>
      <c r="AF132" s="153" t="s">
        <v>348</v>
      </c>
      <c r="AG132" s="152">
        <v>153</v>
      </c>
    </row>
    <row r="133" spans="28:33" x14ac:dyDescent="0.25">
      <c r="AB133" s="152">
        <v>29</v>
      </c>
      <c r="AC133" s="153" t="s">
        <v>349</v>
      </c>
      <c r="AD133" s="153" t="s">
        <v>165</v>
      </c>
      <c r="AE133" s="152" t="str">
        <f t="shared" si="2"/>
        <v>GP_29</v>
      </c>
      <c r="AF133" s="153" t="s">
        <v>350</v>
      </c>
      <c r="AG133" s="152">
        <v>156</v>
      </c>
    </row>
    <row r="134" spans="28:33" x14ac:dyDescent="0.25">
      <c r="AB134" s="152">
        <v>29</v>
      </c>
      <c r="AC134" s="153" t="s">
        <v>349</v>
      </c>
      <c r="AD134" s="153" t="s">
        <v>165</v>
      </c>
      <c r="AE134" s="152" t="str">
        <f t="shared" si="2"/>
        <v>GP_29</v>
      </c>
      <c r="AF134" s="153" t="s">
        <v>351</v>
      </c>
      <c r="AG134" s="152">
        <v>157</v>
      </c>
    </row>
    <row r="135" spans="28:33" x14ac:dyDescent="0.25">
      <c r="AB135" s="152">
        <v>29</v>
      </c>
      <c r="AC135" s="153" t="s">
        <v>349</v>
      </c>
      <c r="AD135" s="153" t="s">
        <v>165</v>
      </c>
      <c r="AE135" s="152" t="str">
        <f t="shared" si="2"/>
        <v>GP_29</v>
      </c>
      <c r="AF135" s="153" t="s">
        <v>352</v>
      </c>
      <c r="AG135" s="152">
        <v>158</v>
      </c>
    </row>
    <row r="136" spans="28:33" x14ac:dyDescent="0.25">
      <c r="AB136" s="152">
        <v>30</v>
      </c>
      <c r="AC136" s="153" t="s">
        <v>353</v>
      </c>
      <c r="AD136" s="153" t="s">
        <v>168</v>
      </c>
      <c r="AE136" s="152" t="str">
        <f t="shared" si="2"/>
        <v>GP_30</v>
      </c>
      <c r="AF136" s="153" t="s">
        <v>354</v>
      </c>
      <c r="AG136" s="152">
        <v>20</v>
      </c>
    </row>
    <row r="137" spans="28:33" x14ac:dyDescent="0.25">
      <c r="AB137" s="152">
        <v>30</v>
      </c>
      <c r="AC137" s="153" t="s">
        <v>353</v>
      </c>
      <c r="AD137" s="153" t="s">
        <v>168</v>
      </c>
      <c r="AE137" s="152" t="str">
        <f t="shared" si="2"/>
        <v>GP_30</v>
      </c>
      <c r="AF137" s="153" t="s">
        <v>355</v>
      </c>
      <c r="AG137" s="152">
        <v>159</v>
      </c>
    </row>
    <row r="138" spans="28:33" x14ac:dyDescent="0.25">
      <c r="AB138" s="152">
        <v>30</v>
      </c>
      <c r="AC138" s="153" t="s">
        <v>353</v>
      </c>
      <c r="AD138" s="153" t="s">
        <v>168</v>
      </c>
      <c r="AE138" s="152" t="str">
        <f t="shared" si="2"/>
        <v>GP_30</v>
      </c>
      <c r="AF138" s="153" t="s">
        <v>356</v>
      </c>
      <c r="AG138" s="152">
        <v>160</v>
      </c>
    </row>
    <row r="139" spans="28:33" x14ac:dyDescent="0.25">
      <c r="AB139" s="152">
        <v>30</v>
      </c>
      <c r="AC139" s="153" t="s">
        <v>353</v>
      </c>
      <c r="AD139" s="153" t="s">
        <v>168</v>
      </c>
      <c r="AE139" s="152" t="str">
        <f t="shared" si="2"/>
        <v>GP_30</v>
      </c>
      <c r="AF139" s="153" t="s">
        <v>357</v>
      </c>
      <c r="AG139" s="152">
        <v>161</v>
      </c>
    </row>
    <row r="140" spans="28:33" x14ac:dyDescent="0.25">
      <c r="AB140" s="152">
        <v>30</v>
      </c>
      <c r="AC140" s="153" t="s">
        <v>353</v>
      </c>
      <c r="AD140" s="153" t="s">
        <v>168</v>
      </c>
      <c r="AE140" s="152" t="str">
        <f t="shared" si="2"/>
        <v>GP_30</v>
      </c>
      <c r="AF140" s="153" t="s">
        <v>358</v>
      </c>
      <c r="AG140" s="152">
        <v>162</v>
      </c>
    </row>
    <row r="141" spans="28:33" x14ac:dyDescent="0.25">
      <c r="AB141" s="152">
        <v>30</v>
      </c>
      <c r="AC141" s="153" t="s">
        <v>353</v>
      </c>
      <c r="AD141" s="153" t="s">
        <v>168</v>
      </c>
      <c r="AE141" s="152" t="str">
        <f t="shared" si="2"/>
        <v>GP_30</v>
      </c>
      <c r="AF141" s="153" t="s">
        <v>359</v>
      </c>
      <c r="AG141" s="152">
        <v>163</v>
      </c>
    </row>
    <row r="142" spans="28:33" x14ac:dyDescent="0.25">
      <c r="AB142" s="152">
        <v>30</v>
      </c>
      <c r="AC142" s="153" t="s">
        <v>353</v>
      </c>
      <c r="AD142" s="153" t="s">
        <v>168</v>
      </c>
      <c r="AE142" s="152" t="str">
        <f t="shared" si="2"/>
        <v>GP_30</v>
      </c>
      <c r="AF142" s="153" t="s">
        <v>360</v>
      </c>
      <c r="AG142" s="152">
        <v>164</v>
      </c>
    </row>
    <row r="143" spans="28:33" x14ac:dyDescent="0.25">
      <c r="AB143" s="152">
        <v>30</v>
      </c>
      <c r="AC143" s="153" t="s">
        <v>353</v>
      </c>
      <c r="AD143" s="153" t="s">
        <v>168</v>
      </c>
      <c r="AE143" s="152" t="str">
        <f t="shared" si="2"/>
        <v>GP_30</v>
      </c>
      <c r="AF143" s="153" t="s">
        <v>361</v>
      </c>
      <c r="AG143" s="152">
        <v>166</v>
      </c>
    </row>
    <row r="144" spans="28:33" x14ac:dyDescent="0.25">
      <c r="AB144" s="152">
        <v>30</v>
      </c>
      <c r="AC144" s="153" t="s">
        <v>353</v>
      </c>
      <c r="AD144" s="153" t="s">
        <v>168</v>
      </c>
      <c r="AE144" s="152" t="str">
        <f t="shared" si="2"/>
        <v>GP_30</v>
      </c>
      <c r="AF144" s="153" t="s">
        <v>362</v>
      </c>
      <c r="AG144" s="152">
        <v>167</v>
      </c>
    </row>
    <row r="145" spans="28:33" x14ac:dyDescent="0.25">
      <c r="AB145" s="152">
        <v>30</v>
      </c>
      <c r="AC145" s="153" t="s">
        <v>353</v>
      </c>
      <c r="AD145" s="153" t="s">
        <v>168</v>
      </c>
      <c r="AE145" s="152" t="str">
        <f t="shared" si="2"/>
        <v>GP_30</v>
      </c>
      <c r="AF145" s="153" t="s">
        <v>363</v>
      </c>
      <c r="AG145" s="152">
        <v>168</v>
      </c>
    </row>
    <row r="146" spans="28:33" x14ac:dyDescent="0.25">
      <c r="AB146" s="152">
        <v>31</v>
      </c>
      <c r="AC146" s="153" t="s">
        <v>364</v>
      </c>
      <c r="AD146" s="153" t="s">
        <v>171</v>
      </c>
      <c r="AE146" s="152" t="str">
        <f t="shared" si="2"/>
        <v>GP_31</v>
      </c>
      <c r="AF146" s="153" t="s">
        <v>365</v>
      </c>
      <c r="AG146" s="152">
        <v>9</v>
      </c>
    </row>
    <row r="147" spans="28:33" x14ac:dyDescent="0.25">
      <c r="AB147" s="152">
        <v>31</v>
      </c>
      <c r="AC147" s="153" t="s">
        <v>364</v>
      </c>
      <c r="AD147" s="153" t="s">
        <v>171</v>
      </c>
      <c r="AE147" s="152" t="str">
        <f t="shared" si="2"/>
        <v>GP_31</v>
      </c>
      <c r="AF147" s="153" t="s">
        <v>366</v>
      </c>
      <c r="AG147" s="152">
        <v>10</v>
      </c>
    </row>
    <row r="148" spans="28:33" x14ac:dyDescent="0.25">
      <c r="AB148" s="152">
        <v>32</v>
      </c>
      <c r="AC148" s="153" t="s">
        <v>367</v>
      </c>
      <c r="AD148" s="153" t="s">
        <v>175</v>
      </c>
      <c r="AE148" s="152" t="str">
        <f t="shared" si="2"/>
        <v>GP_32</v>
      </c>
      <c r="AF148" s="153" t="s">
        <v>368</v>
      </c>
      <c r="AG148" s="152">
        <v>108</v>
      </c>
    </row>
    <row r="149" spans="28:33" x14ac:dyDescent="0.25">
      <c r="AB149" s="152">
        <v>32</v>
      </c>
      <c r="AC149" s="153" t="s">
        <v>367</v>
      </c>
      <c r="AD149" s="153" t="s">
        <v>175</v>
      </c>
      <c r="AE149" s="152" t="str">
        <f t="shared" si="2"/>
        <v>GP_32</v>
      </c>
      <c r="AF149" s="153" t="s">
        <v>369</v>
      </c>
      <c r="AG149" s="152">
        <v>130</v>
      </c>
    </row>
    <row r="150" spans="28:33" x14ac:dyDescent="0.25">
      <c r="AB150" s="152">
        <v>32</v>
      </c>
      <c r="AC150" s="153" t="s">
        <v>367</v>
      </c>
      <c r="AD150" s="153" t="s">
        <v>175</v>
      </c>
      <c r="AE150" s="152" t="str">
        <f t="shared" si="2"/>
        <v>GP_32</v>
      </c>
      <c r="AF150" s="153" t="s">
        <v>370</v>
      </c>
      <c r="AG150" s="152">
        <v>151</v>
      </c>
    </row>
    <row r="151" spans="28:33" x14ac:dyDescent="0.25">
      <c r="AB151" s="152">
        <v>32</v>
      </c>
      <c r="AC151" s="153" t="s">
        <v>367</v>
      </c>
      <c r="AD151" s="153" t="s">
        <v>175</v>
      </c>
      <c r="AE151" s="152" t="str">
        <f t="shared" si="2"/>
        <v>GP_32</v>
      </c>
      <c r="AF151" s="153" t="s">
        <v>371</v>
      </c>
      <c r="AG151" s="152">
        <v>165</v>
      </c>
    </row>
    <row r="152" spans="28:33" x14ac:dyDescent="0.25">
      <c r="AB152" s="152">
        <v>33</v>
      </c>
      <c r="AC152" s="153" t="s">
        <v>372</v>
      </c>
      <c r="AD152" s="153" t="s">
        <v>178</v>
      </c>
      <c r="AE152" s="152" t="str">
        <f t="shared" si="2"/>
        <v>GP_33</v>
      </c>
      <c r="AF152" s="153" t="s">
        <v>373</v>
      </c>
      <c r="AG152" s="152">
        <v>189</v>
      </c>
    </row>
    <row r="153" spans="28:33" x14ac:dyDescent="0.25">
      <c r="AB153" s="152">
        <v>33</v>
      </c>
      <c r="AC153" s="153" t="s">
        <v>372</v>
      </c>
      <c r="AD153" s="153" t="s">
        <v>178</v>
      </c>
      <c r="AE153" s="152" t="str">
        <f t="shared" si="2"/>
        <v>GP_33</v>
      </c>
      <c r="AF153" s="153" t="s">
        <v>374</v>
      </c>
      <c r="AG153" s="152">
        <v>211</v>
      </c>
    </row>
    <row r="154" spans="28:33" x14ac:dyDescent="0.25">
      <c r="AB154" s="152">
        <v>33</v>
      </c>
      <c r="AC154" s="153" t="s">
        <v>372</v>
      </c>
      <c r="AD154" s="153" t="s">
        <v>178</v>
      </c>
      <c r="AE154" s="152" t="str">
        <f t="shared" si="2"/>
        <v>GP_33</v>
      </c>
      <c r="AF154" s="153" t="s">
        <v>375</v>
      </c>
      <c r="AG154" s="152">
        <v>212</v>
      </c>
    </row>
    <row r="155" spans="28:33" x14ac:dyDescent="0.25">
      <c r="AB155" s="152">
        <v>33</v>
      </c>
      <c r="AC155" s="153" t="s">
        <v>372</v>
      </c>
      <c r="AD155" s="153" t="s">
        <v>178</v>
      </c>
      <c r="AE155" s="152" t="str">
        <f t="shared" si="2"/>
        <v>GP_33</v>
      </c>
      <c r="AF155" s="153" t="s">
        <v>376</v>
      </c>
      <c r="AG155" s="152">
        <v>243</v>
      </c>
    </row>
    <row r="156" spans="28:33" x14ac:dyDescent="0.25">
      <c r="AB156" s="152">
        <v>34</v>
      </c>
      <c r="AC156" s="153" t="s">
        <v>377</v>
      </c>
      <c r="AD156" s="153" t="s">
        <v>181</v>
      </c>
      <c r="AE156" s="152" t="str">
        <f t="shared" si="2"/>
        <v>GP_34</v>
      </c>
      <c r="AF156" s="153" t="s">
        <v>378</v>
      </c>
      <c r="AG156" s="152">
        <v>89</v>
      </c>
    </row>
    <row r="157" spans="28:33" x14ac:dyDescent="0.25">
      <c r="AB157" s="152">
        <v>34</v>
      </c>
      <c r="AC157" s="153" t="s">
        <v>377</v>
      </c>
      <c r="AD157" s="153" t="s">
        <v>181</v>
      </c>
      <c r="AE157" s="152" t="str">
        <f t="shared" si="2"/>
        <v>GP_34</v>
      </c>
      <c r="AF157" s="153" t="s">
        <v>379</v>
      </c>
      <c r="AG157" s="152">
        <v>241</v>
      </c>
    </row>
    <row r="158" spans="28:33" x14ac:dyDescent="0.25">
      <c r="AB158" s="152">
        <v>34</v>
      </c>
      <c r="AC158" s="153" t="s">
        <v>377</v>
      </c>
      <c r="AD158" s="153" t="s">
        <v>181</v>
      </c>
      <c r="AE158" s="152" t="str">
        <f t="shared" si="2"/>
        <v>GP_34</v>
      </c>
      <c r="AF158" s="153" t="s">
        <v>380</v>
      </c>
      <c r="AG158" s="152">
        <v>242</v>
      </c>
    </row>
    <row r="159" spans="28:33" x14ac:dyDescent="0.25">
      <c r="AB159" s="152">
        <v>35</v>
      </c>
      <c r="AC159" s="153" t="s">
        <v>381</v>
      </c>
      <c r="AD159" s="153" t="s">
        <v>183</v>
      </c>
      <c r="AE159" s="152" t="str">
        <f t="shared" si="2"/>
        <v>GP_35</v>
      </c>
      <c r="AF159" s="153" t="s">
        <v>382</v>
      </c>
      <c r="AG159" s="152">
        <v>312</v>
      </c>
    </row>
    <row r="160" spans="28:33" x14ac:dyDescent="0.25">
      <c r="AB160" s="152">
        <v>35</v>
      </c>
      <c r="AC160" s="153" t="s">
        <v>381</v>
      </c>
      <c r="AD160" s="153" t="s">
        <v>183</v>
      </c>
      <c r="AE160" s="152" t="str">
        <f t="shared" si="2"/>
        <v>GP_35</v>
      </c>
      <c r="AF160" s="153" t="s">
        <v>383</v>
      </c>
      <c r="AG160" s="152">
        <v>313</v>
      </c>
    </row>
    <row r="161" spans="28:33" x14ac:dyDescent="0.25">
      <c r="AB161" s="152">
        <v>35</v>
      </c>
      <c r="AC161" s="153" t="s">
        <v>381</v>
      </c>
      <c r="AD161" s="153" t="s">
        <v>183</v>
      </c>
      <c r="AE161" s="152" t="str">
        <f t="shared" si="2"/>
        <v>GP_35</v>
      </c>
      <c r="AF161" s="153" t="s">
        <v>384</v>
      </c>
      <c r="AG161" s="152">
        <v>314</v>
      </c>
    </row>
    <row r="162" spans="28:33" x14ac:dyDescent="0.25">
      <c r="AB162" s="152">
        <v>35</v>
      </c>
      <c r="AC162" s="153" t="s">
        <v>381</v>
      </c>
      <c r="AD162" s="153" t="s">
        <v>183</v>
      </c>
      <c r="AE162" s="152" t="str">
        <f t="shared" si="2"/>
        <v>GP_35</v>
      </c>
      <c r="AF162" s="153" t="s">
        <v>385</v>
      </c>
      <c r="AG162" s="152">
        <v>315</v>
      </c>
    </row>
    <row r="163" spans="28:33" x14ac:dyDescent="0.25">
      <c r="AB163" s="152">
        <v>35</v>
      </c>
      <c r="AC163" s="153" t="s">
        <v>381</v>
      </c>
      <c r="AD163" s="153" t="s">
        <v>183</v>
      </c>
      <c r="AE163" s="152" t="str">
        <f t="shared" si="2"/>
        <v>GP_35</v>
      </c>
      <c r="AF163" s="153" t="s">
        <v>386</v>
      </c>
      <c r="AG163" s="152">
        <v>316</v>
      </c>
    </row>
    <row r="164" spans="28:33" x14ac:dyDescent="0.25">
      <c r="AB164" s="152">
        <v>36</v>
      </c>
      <c r="AC164" s="153" t="s">
        <v>387</v>
      </c>
      <c r="AD164" s="153" t="s">
        <v>185</v>
      </c>
      <c r="AE164" s="152" t="str">
        <f t="shared" si="2"/>
        <v>GP_36</v>
      </c>
      <c r="AF164" s="153" t="s">
        <v>388</v>
      </c>
      <c r="AG164" s="152">
        <v>170</v>
      </c>
    </row>
    <row r="165" spans="28:33" x14ac:dyDescent="0.25">
      <c r="AB165" s="152">
        <v>36</v>
      </c>
      <c r="AC165" s="153" t="s">
        <v>387</v>
      </c>
      <c r="AD165" s="153" t="s">
        <v>185</v>
      </c>
      <c r="AE165" s="152" t="str">
        <f t="shared" si="2"/>
        <v>GP_36</v>
      </c>
      <c r="AF165" s="153" t="s">
        <v>389</v>
      </c>
      <c r="AG165" s="152">
        <v>171</v>
      </c>
    </row>
    <row r="166" spans="28:33" x14ac:dyDescent="0.25">
      <c r="AB166" s="152">
        <v>36</v>
      </c>
      <c r="AC166" s="153" t="s">
        <v>387</v>
      </c>
      <c r="AD166" s="153" t="s">
        <v>185</v>
      </c>
      <c r="AE166" s="152" t="str">
        <f t="shared" si="2"/>
        <v>GP_36</v>
      </c>
      <c r="AF166" s="153" t="s">
        <v>390</v>
      </c>
      <c r="AG166" s="152">
        <v>172</v>
      </c>
    </row>
    <row r="167" spans="28:33" x14ac:dyDescent="0.25">
      <c r="AB167" s="152">
        <v>37</v>
      </c>
      <c r="AC167" s="153" t="s">
        <v>391</v>
      </c>
      <c r="AD167" s="153" t="s">
        <v>188</v>
      </c>
      <c r="AE167" s="152" t="str">
        <f t="shared" si="2"/>
        <v>GP_37</v>
      </c>
      <c r="AF167" s="153" t="s">
        <v>392</v>
      </c>
      <c r="AG167" s="152">
        <v>175</v>
      </c>
    </row>
    <row r="168" spans="28:33" x14ac:dyDescent="0.25">
      <c r="AB168" s="152">
        <v>37</v>
      </c>
      <c r="AC168" s="153" t="s">
        <v>391</v>
      </c>
      <c r="AD168" s="153" t="s">
        <v>188</v>
      </c>
      <c r="AE168" s="152" t="str">
        <f t="shared" si="2"/>
        <v>GP_37</v>
      </c>
      <c r="AF168" s="153" t="s">
        <v>393</v>
      </c>
      <c r="AG168" s="152">
        <v>176</v>
      </c>
    </row>
    <row r="169" spans="28:33" x14ac:dyDescent="0.25">
      <c r="AB169" s="152">
        <v>38</v>
      </c>
      <c r="AC169" s="153" t="s">
        <v>394</v>
      </c>
      <c r="AD169" s="153" t="s">
        <v>190</v>
      </c>
      <c r="AE169" s="152" t="str">
        <f t="shared" si="2"/>
        <v>GP_38</v>
      </c>
      <c r="AF169" s="153" t="s">
        <v>395</v>
      </c>
      <c r="AG169" s="152">
        <v>29</v>
      </c>
    </row>
    <row r="170" spans="28:33" x14ac:dyDescent="0.25">
      <c r="AB170" s="152">
        <v>38</v>
      </c>
      <c r="AC170" s="153" t="s">
        <v>394</v>
      </c>
      <c r="AD170" s="153" t="s">
        <v>190</v>
      </c>
      <c r="AE170" s="152" t="str">
        <f t="shared" si="2"/>
        <v>GP_38</v>
      </c>
      <c r="AF170" s="153" t="s">
        <v>396</v>
      </c>
      <c r="AG170" s="152">
        <v>177</v>
      </c>
    </row>
    <row r="171" spans="28:33" x14ac:dyDescent="0.25">
      <c r="AB171" s="152">
        <v>38</v>
      </c>
      <c r="AC171" s="153" t="s">
        <v>394</v>
      </c>
      <c r="AD171" s="153" t="s">
        <v>190</v>
      </c>
      <c r="AE171" s="152" t="str">
        <f t="shared" si="2"/>
        <v>GP_38</v>
      </c>
      <c r="AF171" s="153" t="s">
        <v>397</v>
      </c>
      <c r="AG171" s="152">
        <v>179</v>
      </c>
    </row>
    <row r="172" spans="28:33" x14ac:dyDescent="0.25">
      <c r="AB172" s="152">
        <v>39</v>
      </c>
      <c r="AC172" s="153" t="s">
        <v>398</v>
      </c>
      <c r="AD172" s="153" t="s">
        <v>192</v>
      </c>
      <c r="AE172" s="152" t="str">
        <f t="shared" si="2"/>
        <v>GP_39</v>
      </c>
      <c r="AF172" s="153" t="s">
        <v>399</v>
      </c>
      <c r="AG172" s="152">
        <v>44</v>
      </c>
    </row>
    <row r="173" spans="28:33" x14ac:dyDescent="0.25">
      <c r="AB173" s="152">
        <v>39</v>
      </c>
      <c r="AC173" s="153" t="s">
        <v>398</v>
      </c>
      <c r="AD173" s="153" t="s">
        <v>192</v>
      </c>
      <c r="AE173" s="152" t="str">
        <f t="shared" si="2"/>
        <v>GP_39</v>
      </c>
      <c r="AF173" s="153" t="s">
        <v>400</v>
      </c>
      <c r="AG173" s="152">
        <v>240</v>
      </c>
    </row>
    <row r="174" spans="28:33" x14ac:dyDescent="0.25">
      <c r="AB174" s="152">
        <v>39</v>
      </c>
      <c r="AC174" s="153" t="s">
        <v>398</v>
      </c>
      <c r="AD174" s="153" t="s">
        <v>192</v>
      </c>
      <c r="AE174" s="152" t="str">
        <f t="shared" si="2"/>
        <v>GP_39</v>
      </c>
      <c r="AF174" s="153" t="s">
        <v>401</v>
      </c>
      <c r="AG174" s="152">
        <v>244</v>
      </c>
    </row>
    <row r="175" spans="28:33" x14ac:dyDescent="0.25">
      <c r="AB175" s="152">
        <v>39</v>
      </c>
      <c r="AC175" s="153" t="s">
        <v>398</v>
      </c>
      <c r="AD175" s="153" t="s">
        <v>192</v>
      </c>
      <c r="AE175" s="152" t="str">
        <f t="shared" si="2"/>
        <v>GP_39</v>
      </c>
      <c r="AF175" s="153" t="s">
        <v>402</v>
      </c>
      <c r="AG175" s="152">
        <v>245</v>
      </c>
    </row>
    <row r="176" spans="28:33" x14ac:dyDescent="0.25">
      <c r="AB176" s="152">
        <v>39</v>
      </c>
      <c r="AC176" s="153" t="s">
        <v>398</v>
      </c>
      <c r="AD176" s="153" t="s">
        <v>192</v>
      </c>
      <c r="AE176" s="152" t="str">
        <f t="shared" si="2"/>
        <v>GP_39</v>
      </c>
      <c r="AF176" s="153" t="s">
        <v>403</v>
      </c>
      <c r="AG176" s="152">
        <v>246</v>
      </c>
    </row>
    <row r="177" spans="28:33" x14ac:dyDescent="0.25">
      <c r="AB177" s="152">
        <v>40</v>
      </c>
      <c r="AC177" s="153" t="s">
        <v>404</v>
      </c>
      <c r="AD177" s="153" t="s">
        <v>195</v>
      </c>
      <c r="AE177" s="152" t="str">
        <f t="shared" si="2"/>
        <v>GP_40</v>
      </c>
      <c r="AF177" s="153" t="s">
        <v>405</v>
      </c>
      <c r="AG177" s="152">
        <v>180</v>
      </c>
    </row>
    <row r="178" spans="28:33" x14ac:dyDescent="0.25">
      <c r="AB178" s="152">
        <v>40</v>
      </c>
      <c r="AC178" s="153" t="s">
        <v>404</v>
      </c>
      <c r="AD178" s="153" t="s">
        <v>195</v>
      </c>
      <c r="AE178" s="152" t="str">
        <f t="shared" si="2"/>
        <v>GP_40</v>
      </c>
      <c r="AF178" s="153" t="s">
        <v>406</v>
      </c>
      <c r="AG178" s="152">
        <v>181</v>
      </c>
    </row>
    <row r="179" spans="28:33" x14ac:dyDescent="0.25">
      <c r="AB179" s="152">
        <v>40</v>
      </c>
      <c r="AC179" s="153" t="s">
        <v>404</v>
      </c>
      <c r="AD179" s="153" t="s">
        <v>195</v>
      </c>
      <c r="AE179" s="152" t="str">
        <f t="shared" si="2"/>
        <v>GP_40</v>
      </c>
      <c r="AF179" s="153" t="s">
        <v>407</v>
      </c>
      <c r="AG179" s="152">
        <v>183</v>
      </c>
    </row>
    <row r="180" spans="28:33" x14ac:dyDescent="0.25">
      <c r="AB180" s="152">
        <v>40</v>
      </c>
      <c r="AC180" s="153" t="s">
        <v>404</v>
      </c>
      <c r="AD180" s="153" t="s">
        <v>195</v>
      </c>
      <c r="AE180" s="152" t="str">
        <f t="shared" si="2"/>
        <v>GP_40</v>
      </c>
      <c r="AF180" s="153" t="s">
        <v>408</v>
      </c>
      <c r="AG180" s="152">
        <v>358</v>
      </c>
    </row>
    <row r="181" spans="28:33" x14ac:dyDescent="0.25">
      <c r="AB181" s="152">
        <v>41</v>
      </c>
      <c r="AC181" s="153" t="s">
        <v>409</v>
      </c>
      <c r="AD181" s="153" t="s">
        <v>197</v>
      </c>
      <c r="AE181" s="152" t="str">
        <f t="shared" si="2"/>
        <v>GP_41</v>
      </c>
      <c r="AF181" s="153" t="s">
        <v>410</v>
      </c>
      <c r="AG181" s="152">
        <v>15</v>
      </c>
    </row>
    <row r="182" spans="28:33" x14ac:dyDescent="0.25">
      <c r="AB182" s="152">
        <v>41</v>
      </c>
      <c r="AC182" s="153" t="s">
        <v>409</v>
      </c>
      <c r="AD182" s="153" t="s">
        <v>197</v>
      </c>
      <c r="AE182" s="152" t="str">
        <f t="shared" si="2"/>
        <v>GP_41</v>
      </c>
      <c r="AF182" s="153" t="s">
        <v>411</v>
      </c>
      <c r="AG182" s="152">
        <v>184</v>
      </c>
    </row>
    <row r="183" spans="28:33" x14ac:dyDescent="0.25">
      <c r="AB183" s="152">
        <v>42</v>
      </c>
      <c r="AC183" s="153" t="s">
        <v>412</v>
      </c>
      <c r="AD183" s="153" t="s">
        <v>199</v>
      </c>
      <c r="AE183" s="152" t="str">
        <f t="shared" si="2"/>
        <v>GP_42</v>
      </c>
      <c r="AF183" s="153" t="s">
        <v>413</v>
      </c>
      <c r="AG183" s="152">
        <v>6</v>
      </c>
    </row>
    <row r="184" spans="28:33" x14ac:dyDescent="0.25">
      <c r="AB184" s="152">
        <v>42</v>
      </c>
      <c r="AC184" s="153" t="s">
        <v>412</v>
      </c>
      <c r="AD184" s="153" t="s">
        <v>199</v>
      </c>
      <c r="AE184" s="152" t="str">
        <f t="shared" si="2"/>
        <v>GP_42</v>
      </c>
      <c r="AF184" s="153" t="s">
        <v>414</v>
      </c>
      <c r="AG184" s="152">
        <v>14</v>
      </c>
    </row>
    <row r="185" spans="28:33" x14ac:dyDescent="0.25">
      <c r="AB185" s="152">
        <v>42</v>
      </c>
      <c r="AC185" s="153" t="s">
        <v>412</v>
      </c>
      <c r="AD185" s="153" t="s">
        <v>199</v>
      </c>
      <c r="AE185" s="152" t="str">
        <f t="shared" si="2"/>
        <v>GP_42</v>
      </c>
      <c r="AF185" s="153" t="s">
        <v>415</v>
      </c>
      <c r="AG185" s="152">
        <v>41</v>
      </c>
    </row>
    <row r="186" spans="28:33" x14ac:dyDescent="0.25">
      <c r="AB186" s="152">
        <v>42</v>
      </c>
      <c r="AC186" s="153" t="s">
        <v>412</v>
      </c>
      <c r="AD186" s="153" t="s">
        <v>199</v>
      </c>
      <c r="AE186" s="152" t="str">
        <f t="shared" si="2"/>
        <v>GP_42</v>
      </c>
      <c r="AF186" s="153" t="s">
        <v>416</v>
      </c>
      <c r="AG186" s="152">
        <v>182</v>
      </c>
    </row>
    <row r="187" spans="28:33" x14ac:dyDescent="0.25">
      <c r="AB187" s="152">
        <v>42</v>
      </c>
      <c r="AC187" s="153" t="s">
        <v>412</v>
      </c>
      <c r="AD187" s="153" t="s">
        <v>199</v>
      </c>
      <c r="AE187" s="152" t="str">
        <f t="shared" si="2"/>
        <v>GP_42</v>
      </c>
      <c r="AF187" s="153" t="s">
        <v>417</v>
      </c>
      <c r="AG187" s="152">
        <v>186</v>
      </c>
    </row>
    <row r="188" spans="28:33" x14ac:dyDescent="0.25">
      <c r="AB188" s="152">
        <v>42</v>
      </c>
      <c r="AC188" s="153" t="s">
        <v>412</v>
      </c>
      <c r="AD188" s="153" t="s">
        <v>199</v>
      </c>
      <c r="AE188" s="152" t="str">
        <f t="shared" si="2"/>
        <v>GP_42</v>
      </c>
      <c r="AF188" s="153" t="s">
        <v>418</v>
      </c>
      <c r="AG188" s="152">
        <v>187</v>
      </c>
    </row>
    <row r="189" spans="28:33" x14ac:dyDescent="0.25">
      <c r="AB189" s="152">
        <v>42</v>
      </c>
      <c r="AC189" s="153" t="s">
        <v>412</v>
      </c>
      <c r="AD189" s="153" t="s">
        <v>199</v>
      </c>
      <c r="AE189" s="152" t="str">
        <f t="shared" si="2"/>
        <v>GP_42</v>
      </c>
      <c r="AF189" s="153" t="s">
        <v>419</v>
      </c>
      <c r="AG189" s="152">
        <v>359</v>
      </c>
    </row>
    <row r="190" spans="28:33" x14ac:dyDescent="0.25">
      <c r="AB190" s="152">
        <v>43</v>
      </c>
      <c r="AC190" s="153" t="s">
        <v>420</v>
      </c>
      <c r="AD190" s="153" t="s">
        <v>201</v>
      </c>
      <c r="AE190" s="152" t="str">
        <f t="shared" si="2"/>
        <v>GP_43</v>
      </c>
      <c r="AF190" s="153" t="s">
        <v>421</v>
      </c>
      <c r="AG190" s="152">
        <v>262</v>
      </c>
    </row>
    <row r="191" spans="28:33" x14ac:dyDescent="0.25">
      <c r="AB191" s="152">
        <v>43</v>
      </c>
      <c r="AC191" s="153" t="s">
        <v>420</v>
      </c>
      <c r="AD191" s="153" t="s">
        <v>201</v>
      </c>
      <c r="AE191" s="152" t="str">
        <f t="shared" si="2"/>
        <v>GP_43</v>
      </c>
      <c r="AF191" s="153" t="s">
        <v>422</v>
      </c>
      <c r="AG191" s="152">
        <v>263</v>
      </c>
    </row>
    <row r="192" spans="28:33" x14ac:dyDescent="0.25">
      <c r="AB192" s="152">
        <v>44</v>
      </c>
      <c r="AC192" s="153" t="s">
        <v>423</v>
      </c>
      <c r="AD192" s="153" t="s">
        <v>203</v>
      </c>
      <c r="AE192" s="152" t="str">
        <f t="shared" si="2"/>
        <v>GP_44</v>
      </c>
      <c r="AF192" s="153" t="s">
        <v>424</v>
      </c>
      <c r="AG192" s="152">
        <v>7</v>
      </c>
    </row>
    <row r="193" spans="28:33" x14ac:dyDescent="0.25">
      <c r="AB193" s="152">
        <v>44</v>
      </c>
      <c r="AC193" s="153" t="s">
        <v>423</v>
      </c>
      <c r="AD193" s="153" t="s">
        <v>203</v>
      </c>
      <c r="AE193" s="152" t="str">
        <f t="shared" si="2"/>
        <v>GP_44</v>
      </c>
      <c r="AF193" s="153" t="s">
        <v>425</v>
      </c>
      <c r="AG193" s="152">
        <v>8</v>
      </c>
    </row>
    <row r="194" spans="28:33" x14ac:dyDescent="0.25">
      <c r="AB194" s="152">
        <v>45</v>
      </c>
      <c r="AC194" s="153" t="s">
        <v>426</v>
      </c>
      <c r="AD194" s="153" t="s">
        <v>205</v>
      </c>
      <c r="AE194" s="152" t="str">
        <f t="shared" si="2"/>
        <v>GP_45</v>
      </c>
      <c r="AF194" s="153" t="s">
        <v>427</v>
      </c>
      <c r="AG194" s="152">
        <v>21</v>
      </c>
    </row>
    <row r="195" spans="28:33" x14ac:dyDescent="0.25">
      <c r="AB195" s="152">
        <v>45</v>
      </c>
      <c r="AC195" s="153" t="s">
        <v>426</v>
      </c>
      <c r="AD195" s="153" t="s">
        <v>205</v>
      </c>
      <c r="AE195" s="152" t="str">
        <f t="shared" ref="AE195:AE258" si="3">"GP_"&amp;AB195</f>
        <v>GP_45</v>
      </c>
      <c r="AF195" s="153" t="s">
        <v>428</v>
      </c>
      <c r="AG195" s="152">
        <v>188</v>
      </c>
    </row>
    <row r="196" spans="28:33" x14ac:dyDescent="0.25">
      <c r="AB196" s="152">
        <v>46</v>
      </c>
      <c r="AC196" s="153" t="s">
        <v>429</v>
      </c>
      <c r="AD196" s="153" t="s">
        <v>207</v>
      </c>
      <c r="AE196" s="152" t="str">
        <f t="shared" si="3"/>
        <v>GP_46</v>
      </c>
      <c r="AF196" s="153" t="s">
        <v>430</v>
      </c>
      <c r="AG196" s="152">
        <v>190</v>
      </c>
    </row>
    <row r="197" spans="28:33" x14ac:dyDescent="0.25">
      <c r="AB197" s="152">
        <v>46</v>
      </c>
      <c r="AC197" s="153" t="s">
        <v>429</v>
      </c>
      <c r="AD197" s="153" t="s">
        <v>207</v>
      </c>
      <c r="AE197" s="152" t="str">
        <f t="shared" si="3"/>
        <v>GP_46</v>
      </c>
      <c r="AF197" s="153" t="s">
        <v>431</v>
      </c>
      <c r="AG197" s="152">
        <v>191</v>
      </c>
    </row>
    <row r="198" spans="28:33" x14ac:dyDescent="0.25">
      <c r="AB198" s="152">
        <v>46</v>
      </c>
      <c r="AC198" s="153" t="s">
        <v>429</v>
      </c>
      <c r="AD198" s="153" t="s">
        <v>207</v>
      </c>
      <c r="AE198" s="152" t="str">
        <f t="shared" si="3"/>
        <v>GP_46</v>
      </c>
      <c r="AF198" s="153" t="s">
        <v>432</v>
      </c>
      <c r="AG198" s="152">
        <v>192</v>
      </c>
    </row>
    <row r="199" spans="28:33" x14ac:dyDescent="0.25">
      <c r="AB199" s="152">
        <v>46</v>
      </c>
      <c r="AC199" s="153" t="s">
        <v>429</v>
      </c>
      <c r="AD199" s="153" t="s">
        <v>207</v>
      </c>
      <c r="AE199" s="152" t="str">
        <f t="shared" si="3"/>
        <v>GP_46</v>
      </c>
      <c r="AF199" s="153" t="s">
        <v>433</v>
      </c>
      <c r="AG199" s="152">
        <v>193</v>
      </c>
    </row>
    <row r="200" spans="28:33" x14ac:dyDescent="0.25">
      <c r="AB200" s="152">
        <v>46</v>
      </c>
      <c r="AC200" s="153" t="s">
        <v>429</v>
      </c>
      <c r="AD200" s="153" t="s">
        <v>207</v>
      </c>
      <c r="AE200" s="152" t="str">
        <f t="shared" si="3"/>
        <v>GP_46</v>
      </c>
      <c r="AF200" s="153" t="s">
        <v>434</v>
      </c>
      <c r="AG200" s="152">
        <v>194</v>
      </c>
    </row>
    <row r="201" spans="28:33" x14ac:dyDescent="0.25">
      <c r="AB201" s="152">
        <v>47</v>
      </c>
      <c r="AC201" s="153" t="s">
        <v>435</v>
      </c>
      <c r="AD201" s="153" t="s">
        <v>209</v>
      </c>
      <c r="AE201" s="152" t="str">
        <f t="shared" si="3"/>
        <v>GP_47</v>
      </c>
      <c r="AF201" s="153" t="s">
        <v>436</v>
      </c>
      <c r="AG201" s="152">
        <v>32</v>
      </c>
    </row>
    <row r="202" spans="28:33" x14ac:dyDescent="0.25">
      <c r="AB202" s="152">
        <v>47</v>
      </c>
      <c r="AC202" s="153" t="s">
        <v>435</v>
      </c>
      <c r="AD202" s="153" t="s">
        <v>209</v>
      </c>
      <c r="AE202" s="152" t="str">
        <f t="shared" si="3"/>
        <v>GP_47</v>
      </c>
      <c r="AF202" s="153" t="s">
        <v>437</v>
      </c>
      <c r="AG202" s="152">
        <v>195</v>
      </c>
    </row>
    <row r="203" spans="28:33" x14ac:dyDescent="0.25">
      <c r="AB203" s="152">
        <v>47</v>
      </c>
      <c r="AC203" s="153" t="s">
        <v>435</v>
      </c>
      <c r="AD203" s="153" t="s">
        <v>209</v>
      </c>
      <c r="AE203" s="152" t="str">
        <f t="shared" si="3"/>
        <v>GP_47</v>
      </c>
      <c r="AF203" s="153" t="s">
        <v>438</v>
      </c>
      <c r="AG203" s="152">
        <v>196</v>
      </c>
    </row>
    <row r="204" spans="28:33" x14ac:dyDescent="0.25">
      <c r="AB204" s="152">
        <v>47</v>
      </c>
      <c r="AC204" s="153" t="s">
        <v>435</v>
      </c>
      <c r="AD204" s="153" t="s">
        <v>209</v>
      </c>
      <c r="AE204" s="152" t="str">
        <f t="shared" si="3"/>
        <v>GP_47</v>
      </c>
      <c r="AF204" s="153" t="s">
        <v>439</v>
      </c>
      <c r="AG204" s="152">
        <v>198</v>
      </c>
    </row>
    <row r="205" spans="28:33" x14ac:dyDescent="0.25">
      <c r="AB205" s="152">
        <v>47</v>
      </c>
      <c r="AC205" s="153" t="s">
        <v>435</v>
      </c>
      <c r="AD205" s="153" t="s">
        <v>209</v>
      </c>
      <c r="AE205" s="152" t="str">
        <f t="shared" si="3"/>
        <v>GP_47</v>
      </c>
      <c r="AF205" s="153" t="s">
        <v>440</v>
      </c>
      <c r="AG205" s="152">
        <v>365</v>
      </c>
    </row>
    <row r="206" spans="28:33" x14ac:dyDescent="0.25">
      <c r="AB206" s="152">
        <v>48</v>
      </c>
      <c r="AC206" s="153" t="s">
        <v>441</v>
      </c>
      <c r="AD206" s="153" t="s">
        <v>211</v>
      </c>
      <c r="AE206" s="152" t="str">
        <f t="shared" si="3"/>
        <v>GP_48</v>
      </c>
      <c r="AF206" s="153" t="s">
        <v>442</v>
      </c>
      <c r="AG206" s="152">
        <v>199</v>
      </c>
    </row>
    <row r="207" spans="28:33" x14ac:dyDescent="0.25">
      <c r="AB207" s="152">
        <v>48</v>
      </c>
      <c r="AC207" s="153" t="s">
        <v>441</v>
      </c>
      <c r="AD207" s="153" t="s">
        <v>211</v>
      </c>
      <c r="AE207" s="152" t="str">
        <f t="shared" si="3"/>
        <v>GP_48</v>
      </c>
      <c r="AF207" s="153" t="s">
        <v>443</v>
      </c>
      <c r="AG207" s="152">
        <v>200</v>
      </c>
    </row>
    <row r="208" spans="28:33" x14ac:dyDescent="0.25">
      <c r="AB208" s="152">
        <v>48</v>
      </c>
      <c r="AC208" s="153" t="s">
        <v>441</v>
      </c>
      <c r="AD208" s="153" t="s">
        <v>211</v>
      </c>
      <c r="AE208" s="152" t="str">
        <f t="shared" si="3"/>
        <v>GP_48</v>
      </c>
      <c r="AF208" s="153" t="s">
        <v>444</v>
      </c>
      <c r="AG208" s="152">
        <v>201</v>
      </c>
    </row>
    <row r="209" spans="28:33" x14ac:dyDescent="0.25">
      <c r="AB209" s="152">
        <v>48</v>
      </c>
      <c r="AC209" s="153" t="s">
        <v>441</v>
      </c>
      <c r="AD209" s="153" t="s">
        <v>211</v>
      </c>
      <c r="AE209" s="152" t="str">
        <f t="shared" si="3"/>
        <v>GP_48</v>
      </c>
      <c r="AF209" s="153" t="s">
        <v>445</v>
      </c>
      <c r="AG209" s="152">
        <v>202</v>
      </c>
    </row>
    <row r="210" spans="28:33" x14ac:dyDescent="0.25">
      <c r="AB210" s="152">
        <v>48</v>
      </c>
      <c r="AC210" s="153" t="s">
        <v>441</v>
      </c>
      <c r="AD210" s="153" t="s">
        <v>211</v>
      </c>
      <c r="AE210" s="152" t="str">
        <f t="shared" si="3"/>
        <v>GP_48</v>
      </c>
      <c r="AF210" s="153" t="s">
        <v>446</v>
      </c>
      <c r="AG210" s="152">
        <v>203</v>
      </c>
    </row>
    <row r="211" spans="28:33" x14ac:dyDescent="0.25">
      <c r="AB211" s="152">
        <v>48</v>
      </c>
      <c r="AC211" s="153" t="s">
        <v>441</v>
      </c>
      <c r="AD211" s="153" t="s">
        <v>211</v>
      </c>
      <c r="AE211" s="152" t="str">
        <f t="shared" si="3"/>
        <v>GP_48</v>
      </c>
      <c r="AF211" s="153" t="s">
        <v>447</v>
      </c>
      <c r="AG211" s="152">
        <v>204</v>
      </c>
    </row>
    <row r="212" spans="28:33" x14ac:dyDescent="0.25">
      <c r="AB212" s="152">
        <v>48</v>
      </c>
      <c r="AC212" s="153" t="s">
        <v>441</v>
      </c>
      <c r="AD212" s="153" t="s">
        <v>211</v>
      </c>
      <c r="AE212" s="152" t="str">
        <f t="shared" si="3"/>
        <v>GP_48</v>
      </c>
      <c r="AF212" s="153" t="s">
        <v>448</v>
      </c>
      <c r="AG212" s="152">
        <v>205</v>
      </c>
    </row>
    <row r="213" spans="28:33" x14ac:dyDescent="0.25">
      <c r="AB213" s="152">
        <v>48</v>
      </c>
      <c r="AC213" s="153" t="s">
        <v>441</v>
      </c>
      <c r="AD213" s="153" t="s">
        <v>211</v>
      </c>
      <c r="AE213" s="152" t="str">
        <f t="shared" si="3"/>
        <v>GP_48</v>
      </c>
      <c r="AF213" s="153" t="s">
        <v>449</v>
      </c>
      <c r="AG213" s="152">
        <v>364</v>
      </c>
    </row>
    <row r="214" spans="28:33" x14ac:dyDescent="0.25">
      <c r="AB214" s="152">
        <v>49</v>
      </c>
      <c r="AC214" s="153" t="s">
        <v>450</v>
      </c>
      <c r="AD214" s="153" t="s">
        <v>213</v>
      </c>
      <c r="AE214" s="152" t="str">
        <f t="shared" si="3"/>
        <v>GP_49</v>
      </c>
      <c r="AF214" s="153" t="s">
        <v>451</v>
      </c>
      <c r="AG214" s="152">
        <v>18</v>
      </c>
    </row>
    <row r="215" spans="28:33" x14ac:dyDescent="0.25">
      <c r="AB215" s="152">
        <v>49</v>
      </c>
      <c r="AC215" s="153" t="s">
        <v>450</v>
      </c>
      <c r="AD215" s="153" t="s">
        <v>213</v>
      </c>
      <c r="AE215" s="152" t="str">
        <f t="shared" si="3"/>
        <v>GP_49</v>
      </c>
      <c r="AF215" s="153" t="s">
        <v>452</v>
      </c>
      <c r="AG215" s="152">
        <v>206</v>
      </c>
    </row>
    <row r="216" spans="28:33" x14ac:dyDescent="0.25">
      <c r="AB216" s="152">
        <v>49</v>
      </c>
      <c r="AC216" s="153" t="s">
        <v>450</v>
      </c>
      <c r="AD216" s="153" t="s">
        <v>213</v>
      </c>
      <c r="AE216" s="152" t="str">
        <f t="shared" si="3"/>
        <v>GP_49</v>
      </c>
      <c r="AF216" s="153" t="s">
        <v>453</v>
      </c>
      <c r="AG216" s="152">
        <v>207</v>
      </c>
    </row>
    <row r="217" spans="28:33" x14ac:dyDescent="0.25">
      <c r="AB217" s="152">
        <v>49</v>
      </c>
      <c r="AC217" s="153" t="s">
        <v>450</v>
      </c>
      <c r="AD217" s="153" t="s">
        <v>213</v>
      </c>
      <c r="AE217" s="152" t="str">
        <f t="shared" si="3"/>
        <v>GP_49</v>
      </c>
      <c r="AF217" s="153" t="s">
        <v>454</v>
      </c>
      <c r="AG217" s="152">
        <v>208</v>
      </c>
    </row>
    <row r="218" spans="28:33" x14ac:dyDescent="0.25">
      <c r="AB218" s="152">
        <v>49</v>
      </c>
      <c r="AC218" s="153" t="s">
        <v>450</v>
      </c>
      <c r="AD218" s="153" t="s">
        <v>213</v>
      </c>
      <c r="AE218" s="152" t="str">
        <f t="shared" si="3"/>
        <v>GP_49</v>
      </c>
      <c r="AF218" s="153" t="s">
        <v>455</v>
      </c>
      <c r="AG218" s="152">
        <v>209</v>
      </c>
    </row>
    <row r="219" spans="28:33" x14ac:dyDescent="0.25">
      <c r="AB219" s="152">
        <v>49</v>
      </c>
      <c r="AC219" s="153" t="s">
        <v>450</v>
      </c>
      <c r="AD219" s="153" t="s">
        <v>213</v>
      </c>
      <c r="AE219" s="152" t="str">
        <f t="shared" si="3"/>
        <v>GP_49</v>
      </c>
      <c r="AF219" s="153" t="s">
        <v>456</v>
      </c>
      <c r="AG219" s="152">
        <v>210</v>
      </c>
    </row>
    <row r="220" spans="28:33" x14ac:dyDescent="0.25">
      <c r="AB220" s="152">
        <v>49</v>
      </c>
      <c r="AC220" s="153" t="s">
        <v>450</v>
      </c>
      <c r="AD220" s="153" t="s">
        <v>213</v>
      </c>
      <c r="AE220" s="152" t="str">
        <f t="shared" si="3"/>
        <v>GP_49</v>
      </c>
      <c r="AF220" s="153" t="s">
        <v>457</v>
      </c>
      <c r="AG220" s="152">
        <v>363</v>
      </c>
    </row>
    <row r="221" spans="28:33" x14ac:dyDescent="0.25">
      <c r="AB221" s="152">
        <v>50</v>
      </c>
      <c r="AC221" s="153" t="s">
        <v>458</v>
      </c>
      <c r="AD221" s="153" t="s">
        <v>215</v>
      </c>
      <c r="AE221" s="152" t="str">
        <f t="shared" si="3"/>
        <v>GP_50</v>
      </c>
      <c r="AF221" s="153" t="s">
        <v>459</v>
      </c>
      <c r="AG221" s="152">
        <v>22</v>
      </c>
    </row>
    <row r="222" spans="28:33" x14ac:dyDescent="0.25">
      <c r="AB222" s="152">
        <v>50</v>
      </c>
      <c r="AC222" s="153" t="s">
        <v>458</v>
      </c>
      <c r="AD222" s="153" t="s">
        <v>215</v>
      </c>
      <c r="AE222" s="152" t="str">
        <f t="shared" si="3"/>
        <v>GP_50</v>
      </c>
      <c r="AF222" s="153" t="s">
        <v>460</v>
      </c>
      <c r="AG222" s="152">
        <v>23</v>
      </c>
    </row>
    <row r="223" spans="28:33" x14ac:dyDescent="0.25">
      <c r="AB223" s="152">
        <v>50</v>
      </c>
      <c r="AC223" s="153" t="s">
        <v>458</v>
      </c>
      <c r="AD223" s="153" t="s">
        <v>215</v>
      </c>
      <c r="AE223" s="152" t="str">
        <f t="shared" si="3"/>
        <v>GP_50</v>
      </c>
      <c r="AF223" s="153" t="s">
        <v>461</v>
      </c>
      <c r="AG223" s="152">
        <v>42</v>
      </c>
    </row>
    <row r="224" spans="28:33" x14ac:dyDescent="0.25">
      <c r="AB224" s="152">
        <v>50</v>
      </c>
      <c r="AC224" s="153" t="s">
        <v>458</v>
      </c>
      <c r="AD224" s="153" t="s">
        <v>215</v>
      </c>
      <c r="AE224" s="152" t="str">
        <f t="shared" si="3"/>
        <v>GP_50</v>
      </c>
      <c r="AF224" s="153" t="s">
        <v>462</v>
      </c>
      <c r="AG224" s="152">
        <v>213</v>
      </c>
    </row>
    <row r="225" spans="28:33" x14ac:dyDescent="0.25">
      <c r="AB225" s="152">
        <v>50</v>
      </c>
      <c r="AC225" s="153" t="s">
        <v>458</v>
      </c>
      <c r="AD225" s="153" t="s">
        <v>215</v>
      </c>
      <c r="AE225" s="152" t="str">
        <f t="shared" si="3"/>
        <v>GP_50</v>
      </c>
      <c r="AF225" s="153" t="s">
        <v>463</v>
      </c>
      <c r="AG225" s="152">
        <v>214</v>
      </c>
    </row>
    <row r="226" spans="28:33" x14ac:dyDescent="0.25">
      <c r="AB226" s="152">
        <v>50</v>
      </c>
      <c r="AC226" s="153" t="s">
        <v>458</v>
      </c>
      <c r="AD226" s="153" t="s">
        <v>215</v>
      </c>
      <c r="AE226" s="152" t="str">
        <f t="shared" si="3"/>
        <v>GP_50</v>
      </c>
      <c r="AF226" s="153" t="s">
        <v>464</v>
      </c>
      <c r="AG226" s="152">
        <v>215</v>
      </c>
    </row>
    <row r="227" spans="28:33" x14ac:dyDescent="0.25">
      <c r="AB227" s="152">
        <v>50</v>
      </c>
      <c r="AC227" s="153" t="s">
        <v>458</v>
      </c>
      <c r="AD227" s="153" t="s">
        <v>215</v>
      </c>
      <c r="AE227" s="152" t="str">
        <f t="shared" si="3"/>
        <v>GP_50</v>
      </c>
      <c r="AF227" s="153" t="s">
        <v>465</v>
      </c>
      <c r="AG227" s="152">
        <v>216</v>
      </c>
    </row>
    <row r="228" spans="28:33" x14ac:dyDescent="0.25">
      <c r="AB228" s="152">
        <v>50</v>
      </c>
      <c r="AC228" s="153" t="s">
        <v>458</v>
      </c>
      <c r="AD228" s="153" t="s">
        <v>215</v>
      </c>
      <c r="AE228" s="152" t="str">
        <f t="shared" si="3"/>
        <v>GP_50</v>
      </c>
      <c r="AF228" s="153" t="s">
        <v>466</v>
      </c>
      <c r="AG228" s="152">
        <v>366</v>
      </c>
    </row>
    <row r="229" spans="28:33" x14ac:dyDescent="0.25">
      <c r="AB229" s="152">
        <v>51</v>
      </c>
      <c r="AC229" s="153" t="s">
        <v>467</v>
      </c>
      <c r="AD229" s="153" t="s">
        <v>217</v>
      </c>
      <c r="AE229" s="152" t="str">
        <f t="shared" si="3"/>
        <v>GP_51</v>
      </c>
      <c r="AF229" s="153" t="s">
        <v>468</v>
      </c>
      <c r="AG229" s="152">
        <v>36</v>
      </c>
    </row>
    <row r="230" spans="28:33" x14ac:dyDescent="0.25">
      <c r="AB230" s="152">
        <v>51</v>
      </c>
      <c r="AC230" s="153" t="s">
        <v>467</v>
      </c>
      <c r="AD230" s="153" t="s">
        <v>217</v>
      </c>
      <c r="AE230" s="152" t="str">
        <f t="shared" si="3"/>
        <v>GP_51</v>
      </c>
      <c r="AF230" s="153" t="s">
        <v>469</v>
      </c>
      <c r="AG230" s="152">
        <v>39</v>
      </c>
    </row>
    <row r="231" spans="28:33" x14ac:dyDescent="0.25">
      <c r="AB231" s="152">
        <v>51</v>
      </c>
      <c r="AC231" s="153" t="s">
        <v>467</v>
      </c>
      <c r="AD231" s="153" t="s">
        <v>217</v>
      </c>
      <c r="AE231" s="152" t="str">
        <f t="shared" si="3"/>
        <v>GP_51</v>
      </c>
      <c r="AF231" s="153" t="s">
        <v>470</v>
      </c>
      <c r="AG231" s="152">
        <v>217</v>
      </c>
    </row>
    <row r="232" spans="28:33" x14ac:dyDescent="0.25">
      <c r="AB232" s="152">
        <v>51</v>
      </c>
      <c r="AC232" s="153" t="s">
        <v>467</v>
      </c>
      <c r="AD232" s="153" t="s">
        <v>217</v>
      </c>
      <c r="AE232" s="152" t="str">
        <f t="shared" si="3"/>
        <v>GP_51</v>
      </c>
      <c r="AF232" s="153" t="s">
        <v>471</v>
      </c>
      <c r="AG232" s="152">
        <v>218</v>
      </c>
    </row>
    <row r="233" spans="28:33" x14ac:dyDescent="0.25">
      <c r="AB233" s="152">
        <v>51</v>
      </c>
      <c r="AC233" s="153" t="s">
        <v>467</v>
      </c>
      <c r="AD233" s="153" t="s">
        <v>217</v>
      </c>
      <c r="AE233" s="152" t="str">
        <f t="shared" si="3"/>
        <v>GP_51</v>
      </c>
      <c r="AF233" s="153" t="s">
        <v>472</v>
      </c>
      <c r="AG233" s="152">
        <v>219</v>
      </c>
    </row>
    <row r="234" spans="28:33" x14ac:dyDescent="0.25">
      <c r="AB234" s="152">
        <v>51</v>
      </c>
      <c r="AC234" s="153" t="s">
        <v>467</v>
      </c>
      <c r="AD234" s="153" t="s">
        <v>217</v>
      </c>
      <c r="AE234" s="152" t="str">
        <f t="shared" si="3"/>
        <v>GP_51</v>
      </c>
      <c r="AF234" s="153" t="s">
        <v>473</v>
      </c>
      <c r="AG234" s="152">
        <v>220</v>
      </c>
    </row>
    <row r="235" spans="28:33" x14ac:dyDescent="0.25">
      <c r="AB235" s="152">
        <v>52</v>
      </c>
      <c r="AC235" s="153" t="s">
        <v>474</v>
      </c>
      <c r="AD235" s="153" t="s">
        <v>219</v>
      </c>
      <c r="AE235" s="152" t="str">
        <f t="shared" si="3"/>
        <v>GP_52</v>
      </c>
      <c r="AF235" s="153" t="s">
        <v>475</v>
      </c>
      <c r="AG235" s="152">
        <v>222</v>
      </c>
    </row>
    <row r="236" spans="28:33" x14ac:dyDescent="0.25">
      <c r="AB236" s="152">
        <v>52</v>
      </c>
      <c r="AC236" s="153" t="s">
        <v>474</v>
      </c>
      <c r="AD236" s="153" t="s">
        <v>219</v>
      </c>
      <c r="AE236" s="152" t="str">
        <f t="shared" si="3"/>
        <v>GP_52</v>
      </c>
      <c r="AF236" s="153" t="s">
        <v>476</v>
      </c>
      <c r="AG236" s="152">
        <v>223</v>
      </c>
    </row>
    <row r="237" spans="28:33" x14ac:dyDescent="0.25">
      <c r="AB237" s="152">
        <v>53</v>
      </c>
      <c r="AC237" s="153" t="s">
        <v>477</v>
      </c>
      <c r="AD237" s="153" t="s">
        <v>221</v>
      </c>
      <c r="AE237" s="152" t="str">
        <f t="shared" si="3"/>
        <v>GP_53</v>
      </c>
      <c r="AF237" s="153" t="s">
        <v>478</v>
      </c>
      <c r="AG237" s="152">
        <v>24</v>
      </c>
    </row>
    <row r="238" spans="28:33" x14ac:dyDescent="0.25">
      <c r="AB238" s="152">
        <v>54</v>
      </c>
      <c r="AC238" s="153" t="s">
        <v>479</v>
      </c>
      <c r="AD238" s="153" t="s">
        <v>224</v>
      </c>
      <c r="AE238" s="152" t="str">
        <f t="shared" si="3"/>
        <v>GP_54</v>
      </c>
      <c r="AF238" s="153" t="s">
        <v>480</v>
      </c>
      <c r="AG238" s="152">
        <v>328</v>
      </c>
    </row>
    <row r="239" spans="28:33" x14ac:dyDescent="0.25">
      <c r="AB239" s="152">
        <v>54</v>
      </c>
      <c r="AC239" s="153" t="s">
        <v>479</v>
      </c>
      <c r="AD239" s="153" t="s">
        <v>224</v>
      </c>
      <c r="AE239" s="152" t="str">
        <f t="shared" si="3"/>
        <v>GP_54</v>
      </c>
      <c r="AF239" s="153" t="s">
        <v>481</v>
      </c>
      <c r="AG239" s="152">
        <v>329</v>
      </c>
    </row>
    <row r="240" spans="28:33" x14ac:dyDescent="0.25">
      <c r="AB240" s="152">
        <v>54</v>
      </c>
      <c r="AC240" s="153" t="s">
        <v>479</v>
      </c>
      <c r="AD240" s="153" t="s">
        <v>224</v>
      </c>
      <c r="AE240" s="152" t="str">
        <f t="shared" si="3"/>
        <v>GP_54</v>
      </c>
      <c r="AF240" s="153" t="s">
        <v>482</v>
      </c>
      <c r="AG240" s="152">
        <v>330</v>
      </c>
    </row>
    <row r="241" spans="28:33" x14ac:dyDescent="0.25">
      <c r="AB241" s="152">
        <v>54</v>
      </c>
      <c r="AC241" s="153" t="s">
        <v>479</v>
      </c>
      <c r="AD241" s="153" t="s">
        <v>224</v>
      </c>
      <c r="AE241" s="152" t="str">
        <f t="shared" si="3"/>
        <v>GP_54</v>
      </c>
      <c r="AF241" s="153" t="s">
        <v>483</v>
      </c>
      <c r="AG241" s="152">
        <v>331</v>
      </c>
    </row>
    <row r="242" spans="28:33" x14ac:dyDescent="0.25">
      <c r="AB242" s="152">
        <v>54</v>
      </c>
      <c r="AC242" s="153" t="s">
        <v>479</v>
      </c>
      <c r="AD242" s="153" t="s">
        <v>224</v>
      </c>
      <c r="AE242" s="152" t="str">
        <f t="shared" si="3"/>
        <v>GP_54</v>
      </c>
      <c r="AF242" s="153" t="s">
        <v>484</v>
      </c>
      <c r="AG242" s="152">
        <v>332</v>
      </c>
    </row>
    <row r="243" spans="28:33" x14ac:dyDescent="0.25">
      <c r="AB243" s="152">
        <v>56</v>
      </c>
      <c r="AC243" s="153" t="s">
        <v>485</v>
      </c>
      <c r="AD243" s="153" t="s">
        <v>228</v>
      </c>
      <c r="AE243" s="152" t="str">
        <f t="shared" si="3"/>
        <v>GP_56</v>
      </c>
      <c r="AF243" s="153" t="s">
        <v>486</v>
      </c>
      <c r="AG243" s="152">
        <v>93</v>
      </c>
    </row>
    <row r="244" spans="28:33" x14ac:dyDescent="0.25">
      <c r="AB244" s="152">
        <v>56</v>
      </c>
      <c r="AC244" s="153" t="s">
        <v>485</v>
      </c>
      <c r="AD244" s="153" t="s">
        <v>228</v>
      </c>
      <c r="AE244" s="152" t="str">
        <f t="shared" si="3"/>
        <v>GP_56</v>
      </c>
      <c r="AF244" s="153" t="s">
        <v>487</v>
      </c>
      <c r="AG244" s="152">
        <v>98</v>
      </c>
    </row>
    <row r="245" spans="28:33" x14ac:dyDescent="0.25">
      <c r="AB245" s="152">
        <v>56</v>
      </c>
      <c r="AC245" s="153" t="s">
        <v>485</v>
      </c>
      <c r="AD245" s="153" t="s">
        <v>228</v>
      </c>
      <c r="AE245" s="152" t="str">
        <f t="shared" si="3"/>
        <v>GP_56</v>
      </c>
      <c r="AF245" s="153" t="s">
        <v>488</v>
      </c>
      <c r="AG245" s="152">
        <v>253</v>
      </c>
    </row>
    <row r="246" spans="28:33" x14ac:dyDescent="0.25">
      <c r="AB246" s="152">
        <v>56</v>
      </c>
      <c r="AC246" s="153" t="s">
        <v>485</v>
      </c>
      <c r="AD246" s="153" t="s">
        <v>228</v>
      </c>
      <c r="AE246" s="152" t="str">
        <f t="shared" si="3"/>
        <v>GP_56</v>
      </c>
      <c r="AF246" s="153" t="s">
        <v>489</v>
      </c>
      <c r="AG246" s="152">
        <v>361</v>
      </c>
    </row>
    <row r="247" spans="28:33" x14ac:dyDescent="0.25">
      <c r="AB247" s="152">
        <v>56</v>
      </c>
      <c r="AC247" s="153" t="s">
        <v>485</v>
      </c>
      <c r="AD247" s="153" t="s">
        <v>228</v>
      </c>
      <c r="AE247" s="152" t="str">
        <f t="shared" si="3"/>
        <v>GP_56</v>
      </c>
      <c r="AF247" s="153" t="s">
        <v>490</v>
      </c>
      <c r="AG247" s="152">
        <v>362</v>
      </c>
    </row>
    <row r="248" spans="28:33" x14ac:dyDescent="0.25">
      <c r="AB248" s="152">
        <v>57</v>
      </c>
      <c r="AC248" s="153" t="s">
        <v>491</v>
      </c>
      <c r="AD248" s="153" t="s">
        <v>230</v>
      </c>
      <c r="AE248" s="152" t="str">
        <f t="shared" si="3"/>
        <v>GP_57</v>
      </c>
      <c r="AF248" s="153" t="s">
        <v>25</v>
      </c>
      <c r="AG248" s="152">
        <v>270</v>
      </c>
    </row>
    <row r="249" spans="28:33" x14ac:dyDescent="0.25">
      <c r="AB249" s="152">
        <v>57</v>
      </c>
      <c r="AC249" s="153" t="s">
        <v>491</v>
      </c>
      <c r="AD249" s="153" t="s">
        <v>230</v>
      </c>
      <c r="AE249" s="152" t="str">
        <f t="shared" si="3"/>
        <v>GP_57</v>
      </c>
      <c r="AF249" s="153" t="s">
        <v>492</v>
      </c>
      <c r="AG249" s="152">
        <v>271</v>
      </c>
    </row>
    <row r="250" spans="28:33" x14ac:dyDescent="0.25">
      <c r="AB250" s="152">
        <v>57</v>
      </c>
      <c r="AC250" s="153" t="s">
        <v>491</v>
      </c>
      <c r="AD250" s="153" t="s">
        <v>230</v>
      </c>
      <c r="AE250" s="152" t="str">
        <f t="shared" si="3"/>
        <v>GP_57</v>
      </c>
      <c r="AF250" s="153" t="s">
        <v>359</v>
      </c>
      <c r="AG250" s="152">
        <v>272</v>
      </c>
    </row>
    <row r="251" spans="28:33" x14ac:dyDescent="0.25">
      <c r="AB251" s="152">
        <v>58</v>
      </c>
      <c r="AC251" s="153" t="s">
        <v>493</v>
      </c>
      <c r="AD251" s="153" t="s">
        <v>233</v>
      </c>
      <c r="AE251" s="152" t="str">
        <f t="shared" si="3"/>
        <v>GP_58</v>
      </c>
      <c r="AF251" s="153" t="s">
        <v>494</v>
      </c>
      <c r="AG251" s="152">
        <v>247</v>
      </c>
    </row>
    <row r="252" spans="28:33" x14ac:dyDescent="0.25">
      <c r="AB252" s="152">
        <v>58</v>
      </c>
      <c r="AC252" s="153" t="s">
        <v>493</v>
      </c>
      <c r="AD252" s="153" t="s">
        <v>233</v>
      </c>
      <c r="AE252" s="152" t="str">
        <f t="shared" si="3"/>
        <v>GP_58</v>
      </c>
      <c r="AF252" s="153" t="s">
        <v>495</v>
      </c>
      <c r="AG252" s="152">
        <v>248</v>
      </c>
    </row>
    <row r="253" spans="28:33" x14ac:dyDescent="0.25">
      <c r="AB253" s="152">
        <v>58</v>
      </c>
      <c r="AC253" s="153" t="s">
        <v>493</v>
      </c>
      <c r="AD253" s="153" t="s">
        <v>233</v>
      </c>
      <c r="AE253" s="152" t="str">
        <f t="shared" si="3"/>
        <v>GP_58</v>
      </c>
      <c r="AF253" s="153" t="s">
        <v>496</v>
      </c>
      <c r="AG253" s="152">
        <v>249</v>
      </c>
    </row>
    <row r="254" spans="28:33" x14ac:dyDescent="0.25">
      <c r="AB254" s="152">
        <v>59</v>
      </c>
      <c r="AC254" s="153" t="s">
        <v>497</v>
      </c>
      <c r="AD254" s="153" t="s">
        <v>235</v>
      </c>
      <c r="AE254" s="152" t="str">
        <f t="shared" si="3"/>
        <v>GP_59</v>
      </c>
      <c r="AF254" s="153" t="s">
        <v>498</v>
      </c>
      <c r="AG254" s="152">
        <v>274</v>
      </c>
    </row>
    <row r="255" spans="28:33" x14ac:dyDescent="0.25">
      <c r="AB255" s="152">
        <v>59</v>
      </c>
      <c r="AC255" s="153" t="s">
        <v>497</v>
      </c>
      <c r="AD255" s="153" t="s">
        <v>235</v>
      </c>
      <c r="AE255" s="152" t="str">
        <f t="shared" si="3"/>
        <v>GP_59</v>
      </c>
      <c r="AF255" s="153" t="s">
        <v>499</v>
      </c>
      <c r="AG255" s="152">
        <v>275</v>
      </c>
    </row>
    <row r="256" spans="28:33" x14ac:dyDescent="0.25">
      <c r="AB256" s="152">
        <v>59</v>
      </c>
      <c r="AC256" s="153" t="s">
        <v>497</v>
      </c>
      <c r="AD256" s="153" t="s">
        <v>235</v>
      </c>
      <c r="AE256" s="152" t="str">
        <f t="shared" si="3"/>
        <v>GP_59</v>
      </c>
      <c r="AF256" s="153" t="s">
        <v>500</v>
      </c>
      <c r="AG256" s="152">
        <v>276</v>
      </c>
    </row>
    <row r="257" spans="28:33" x14ac:dyDescent="0.25">
      <c r="AB257" s="152">
        <v>59</v>
      </c>
      <c r="AC257" s="153" t="s">
        <v>497</v>
      </c>
      <c r="AD257" s="153" t="s">
        <v>235</v>
      </c>
      <c r="AE257" s="152" t="str">
        <f t="shared" si="3"/>
        <v>GP_59</v>
      </c>
      <c r="AF257" s="153" t="s">
        <v>501</v>
      </c>
      <c r="AG257" s="152">
        <v>277</v>
      </c>
    </row>
    <row r="258" spans="28:33" x14ac:dyDescent="0.25">
      <c r="AB258" s="152">
        <v>59</v>
      </c>
      <c r="AC258" s="153" t="s">
        <v>497</v>
      </c>
      <c r="AD258" s="153" t="s">
        <v>235</v>
      </c>
      <c r="AE258" s="152" t="str">
        <f t="shared" si="3"/>
        <v>GP_59</v>
      </c>
      <c r="AF258" s="153" t="s">
        <v>502</v>
      </c>
      <c r="AG258" s="152">
        <v>278</v>
      </c>
    </row>
    <row r="259" spans="28:33" x14ac:dyDescent="0.25">
      <c r="AB259" s="152">
        <v>60</v>
      </c>
      <c r="AC259" s="153" t="s">
        <v>479</v>
      </c>
      <c r="AD259" s="153" t="s">
        <v>237</v>
      </c>
      <c r="AE259" s="152" t="str">
        <f t="shared" ref="AE259:AE322" si="4">"GP_"&amp;AB259</f>
        <v>GP_60</v>
      </c>
      <c r="AF259" s="153" t="s">
        <v>503</v>
      </c>
      <c r="AG259" s="152">
        <v>261</v>
      </c>
    </row>
    <row r="260" spans="28:33" x14ac:dyDescent="0.25">
      <c r="AB260" s="152">
        <v>62</v>
      </c>
      <c r="AC260" s="153" t="s">
        <v>479</v>
      </c>
      <c r="AD260" s="153" t="s">
        <v>239</v>
      </c>
      <c r="AE260" s="152" t="str">
        <f t="shared" si="4"/>
        <v>GP_62</v>
      </c>
      <c r="AF260" s="153" t="s">
        <v>504</v>
      </c>
      <c r="AG260" s="152">
        <v>336</v>
      </c>
    </row>
    <row r="261" spans="28:33" x14ac:dyDescent="0.25">
      <c r="AB261" s="152">
        <v>62</v>
      </c>
      <c r="AC261" s="153" t="s">
        <v>479</v>
      </c>
      <c r="AD261" s="153" t="s">
        <v>239</v>
      </c>
      <c r="AE261" s="152" t="str">
        <f t="shared" si="4"/>
        <v>GP_62</v>
      </c>
      <c r="AF261" s="153" t="s">
        <v>505</v>
      </c>
      <c r="AG261" s="152">
        <v>337</v>
      </c>
    </row>
    <row r="262" spans="28:33" x14ac:dyDescent="0.25">
      <c r="AB262" s="152">
        <v>62</v>
      </c>
      <c r="AC262" s="153" t="s">
        <v>479</v>
      </c>
      <c r="AD262" s="153" t="s">
        <v>239</v>
      </c>
      <c r="AE262" s="152" t="str">
        <f t="shared" si="4"/>
        <v>GP_62</v>
      </c>
      <c r="AF262" s="153" t="s">
        <v>506</v>
      </c>
      <c r="AG262" s="152">
        <v>338</v>
      </c>
    </row>
    <row r="263" spans="28:33" x14ac:dyDescent="0.25">
      <c r="AB263" s="152">
        <v>63</v>
      </c>
      <c r="AC263" s="153" t="s">
        <v>507</v>
      </c>
      <c r="AD263" s="153" t="s">
        <v>241</v>
      </c>
      <c r="AE263" s="152" t="str">
        <f t="shared" si="4"/>
        <v>GP_63</v>
      </c>
      <c r="AF263" s="153" t="s">
        <v>508</v>
      </c>
      <c r="AG263" s="152">
        <v>267</v>
      </c>
    </row>
    <row r="264" spans="28:33" x14ac:dyDescent="0.25">
      <c r="AB264" s="152">
        <v>63</v>
      </c>
      <c r="AC264" s="153" t="s">
        <v>507</v>
      </c>
      <c r="AD264" s="153" t="s">
        <v>241</v>
      </c>
      <c r="AE264" s="152" t="str">
        <f t="shared" si="4"/>
        <v>GP_63</v>
      </c>
      <c r="AF264" s="153" t="s">
        <v>509</v>
      </c>
      <c r="AG264" s="152">
        <v>268</v>
      </c>
    </row>
    <row r="265" spans="28:33" x14ac:dyDescent="0.25">
      <c r="AB265" s="152">
        <v>63</v>
      </c>
      <c r="AC265" s="153" t="s">
        <v>507</v>
      </c>
      <c r="AD265" s="153" t="s">
        <v>241</v>
      </c>
      <c r="AE265" s="152" t="str">
        <f t="shared" si="4"/>
        <v>GP_63</v>
      </c>
      <c r="AF265" s="153" t="s">
        <v>510</v>
      </c>
      <c r="AG265" s="152">
        <v>269</v>
      </c>
    </row>
    <row r="266" spans="28:33" x14ac:dyDescent="0.25">
      <c r="AB266" s="152">
        <v>64</v>
      </c>
      <c r="AC266" s="153" t="s">
        <v>479</v>
      </c>
      <c r="AD266" s="153" t="s">
        <v>243</v>
      </c>
      <c r="AE266" s="152" t="str">
        <f t="shared" si="4"/>
        <v>GP_64</v>
      </c>
      <c r="AF266" s="153" t="s">
        <v>511</v>
      </c>
      <c r="AG266" s="152">
        <v>224</v>
      </c>
    </row>
    <row r="267" spans="28:33" x14ac:dyDescent="0.25">
      <c r="AB267" s="152">
        <v>64</v>
      </c>
      <c r="AC267" s="153" t="s">
        <v>479</v>
      </c>
      <c r="AD267" s="153" t="s">
        <v>243</v>
      </c>
      <c r="AE267" s="152" t="str">
        <f t="shared" si="4"/>
        <v>GP_64</v>
      </c>
      <c r="AF267" s="153" t="s">
        <v>512</v>
      </c>
      <c r="AG267" s="152">
        <v>225</v>
      </c>
    </row>
    <row r="268" spans="28:33" x14ac:dyDescent="0.25">
      <c r="AB268" s="152">
        <v>64</v>
      </c>
      <c r="AC268" s="153" t="s">
        <v>479</v>
      </c>
      <c r="AD268" s="153" t="s">
        <v>243</v>
      </c>
      <c r="AE268" s="152" t="str">
        <f t="shared" si="4"/>
        <v>GP_64</v>
      </c>
      <c r="AF268" s="153" t="s">
        <v>513</v>
      </c>
      <c r="AG268" s="152">
        <v>226</v>
      </c>
    </row>
    <row r="269" spans="28:33" x14ac:dyDescent="0.25">
      <c r="AB269" s="152">
        <v>65</v>
      </c>
      <c r="AC269" s="153" t="s">
        <v>479</v>
      </c>
      <c r="AD269" s="153" t="s">
        <v>245</v>
      </c>
      <c r="AE269" s="152" t="str">
        <f t="shared" si="4"/>
        <v>GP_65</v>
      </c>
      <c r="AF269" s="153" t="s">
        <v>514</v>
      </c>
      <c r="AG269" s="152">
        <v>266</v>
      </c>
    </row>
    <row r="270" spans="28:33" x14ac:dyDescent="0.25">
      <c r="AB270" s="152">
        <v>66</v>
      </c>
      <c r="AC270" s="153" t="s">
        <v>479</v>
      </c>
      <c r="AD270" s="153" t="s">
        <v>248</v>
      </c>
      <c r="AE270" s="152" t="str">
        <f t="shared" si="4"/>
        <v>GP_66</v>
      </c>
      <c r="AF270" s="153" t="s">
        <v>515</v>
      </c>
      <c r="AG270" s="152">
        <v>25</v>
      </c>
    </row>
    <row r="271" spans="28:33" x14ac:dyDescent="0.25">
      <c r="AB271" s="152">
        <v>66</v>
      </c>
      <c r="AC271" s="153" t="s">
        <v>479</v>
      </c>
      <c r="AD271" s="153" t="s">
        <v>248</v>
      </c>
      <c r="AE271" s="152" t="str">
        <f t="shared" si="4"/>
        <v>GP_66</v>
      </c>
      <c r="AF271" s="153" t="s">
        <v>516</v>
      </c>
      <c r="AG271" s="152">
        <v>227</v>
      </c>
    </row>
    <row r="272" spans="28:33" x14ac:dyDescent="0.25">
      <c r="AB272" s="152">
        <v>66</v>
      </c>
      <c r="AC272" s="153" t="s">
        <v>479</v>
      </c>
      <c r="AD272" s="153" t="s">
        <v>248</v>
      </c>
      <c r="AE272" s="152" t="str">
        <f t="shared" si="4"/>
        <v>GP_66</v>
      </c>
      <c r="AF272" s="153" t="s">
        <v>517</v>
      </c>
      <c r="AG272" s="152">
        <v>228</v>
      </c>
    </row>
    <row r="273" spans="28:33" x14ac:dyDescent="0.25">
      <c r="AB273" s="152">
        <v>66</v>
      </c>
      <c r="AC273" s="153" t="s">
        <v>479</v>
      </c>
      <c r="AD273" s="153" t="s">
        <v>248</v>
      </c>
      <c r="AE273" s="152" t="str">
        <f t="shared" si="4"/>
        <v>GP_66</v>
      </c>
      <c r="AF273" s="153" t="s">
        <v>518</v>
      </c>
      <c r="AG273" s="152">
        <v>229</v>
      </c>
    </row>
    <row r="274" spans="28:33" x14ac:dyDescent="0.25">
      <c r="AB274" s="152">
        <v>66</v>
      </c>
      <c r="AC274" s="153" t="s">
        <v>479</v>
      </c>
      <c r="AD274" s="153" t="s">
        <v>248</v>
      </c>
      <c r="AE274" s="152" t="str">
        <f t="shared" si="4"/>
        <v>GP_66</v>
      </c>
      <c r="AF274" s="153" t="s">
        <v>519</v>
      </c>
      <c r="AG274" s="152">
        <v>230</v>
      </c>
    </row>
    <row r="275" spans="28:33" x14ac:dyDescent="0.25">
      <c r="AB275" s="152">
        <v>66</v>
      </c>
      <c r="AC275" s="153" t="s">
        <v>479</v>
      </c>
      <c r="AD275" s="153" t="s">
        <v>248</v>
      </c>
      <c r="AE275" s="152" t="str">
        <f t="shared" si="4"/>
        <v>GP_66</v>
      </c>
      <c r="AF275" s="153" t="s">
        <v>520</v>
      </c>
      <c r="AG275" s="152">
        <v>231</v>
      </c>
    </row>
    <row r="276" spans="28:33" x14ac:dyDescent="0.25">
      <c r="AB276" s="152">
        <v>67</v>
      </c>
      <c r="AC276" s="153" t="s">
        <v>479</v>
      </c>
      <c r="AD276" s="153" t="s">
        <v>250</v>
      </c>
      <c r="AE276" s="152" t="str">
        <f t="shared" si="4"/>
        <v>GP_67</v>
      </c>
      <c r="AF276" s="153" t="s">
        <v>521</v>
      </c>
      <c r="AG276" s="152">
        <v>232</v>
      </c>
    </row>
    <row r="277" spans="28:33" x14ac:dyDescent="0.25">
      <c r="AB277" s="152">
        <v>67</v>
      </c>
      <c r="AC277" s="153" t="s">
        <v>479</v>
      </c>
      <c r="AD277" s="153" t="s">
        <v>250</v>
      </c>
      <c r="AE277" s="152" t="str">
        <f t="shared" si="4"/>
        <v>GP_67</v>
      </c>
      <c r="AF277" s="153" t="s">
        <v>522</v>
      </c>
      <c r="AG277" s="152">
        <v>233</v>
      </c>
    </row>
    <row r="278" spans="28:33" x14ac:dyDescent="0.25">
      <c r="AB278" s="152">
        <v>68</v>
      </c>
      <c r="AC278" s="153" t="s">
        <v>523</v>
      </c>
      <c r="AD278" s="153" t="s">
        <v>253</v>
      </c>
      <c r="AE278" s="152" t="str">
        <f t="shared" si="4"/>
        <v>GP_68</v>
      </c>
      <c r="AF278" s="153" t="s">
        <v>524</v>
      </c>
      <c r="AG278" s="152">
        <v>347</v>
      </c>
    </row>
    <row r="279" spans="28:33" x14ac:dyDescent="0.25">
      <c r="AB279" s="152">
        <v>68</v>
      </c>
      <c r="AC279" s="153" t="s">
        <v>523</v>
      </c>
      <c r="AD279" s="153" t="s">
        <v>253</v>
      </c>
      <c r="AE279" s="152" t="str">
        <f t="shared" si="4"/>
        <v>GP_68</v>
      </c>
      <c r="AF279" s="153" t="s">
        <v>525</v>
      </c>
      <c r="AG279" s="152">
        <v>348</v>
      </c>
    </row>
    <row r="280" spans="28:33" x14ac:dyDescent="0.25">
      <c r="AB280" s="152">
        <v>68</v>
      </c>
      <c r="AC280" s="153" t="s">
        <v>523</v>
      </c>
      <c r="AD280" s="153" t="s">
        <v>253</v>
      </c>
      <c r="AE280" s="152" t="str">
        <f t="shared" si="4"/>
        <v>GP_68</v>
      </c>
      <c r="AF280" s="153" t="s">
        <v>526</v>
      </c>
      <c r="AG280" s="152">
        <v>349</v>
      </c>
    </row>
    <row r="281" spans="28:33" x14ac:dyDescent="0.25">
      <c r="AB281" s="152">
        <v>69</v>
      </c>
      <c r="AC281" s="153" t="s">
        <v>479</v>
      </c>
      <c r="AD281" s="153" t="s">
        <v>255</v>
      </c>
      <c r="AE281" s="152" t="str">
        <f t="shared" si="4"/>
        <v>GP_69</v>
      </c>
      <c r="AF281" s="153" t="s">
        <v>527</v>
      </c>
      <c r="AG281" s="152">
        <v>264</v>
      </c>
    </row>
    <row r="282" spans="28:33" x14ac:dyDescent="0.25">
      <c r="AB282" s="152">
        <v>69</v>
      </c>
      <c r="AC282" s="153" t="s">
        <v>479</v>
      </c>
      <c r="AD282" s="153" t="s">
        <v>255</v>
      </c>
      <c r="AE282" s="152" t="str">
        <f t="shared" si="4"/>
        <v>GP_69</v>
      </c>
      <c r="AF282" s="153" t="s">
        <v>528</v>
      </c>
      <c r="AG282" s="152">
        <v>265</v>
      </c>
    </row>
    <row r="283" spans="28:33" x14ac:dyDescent="0.25">
      <c r="AB283" s="152">
        <v>70</v>
      </c>
      <c r="AC283" s="153" t="s">
        <v>529</v>
      </c>
      <c r="AD283" s="153" t="s">
        <v>257</v>
      </c>
      <c r="AE283" s="152" t="str">
        <f t="shared" si="4"/>
        <v>GP_70</v>
      </c>
      <c r="AF283" s="153" t="s">
        <v>530</v>
      </c>
      <c r="AG283" s="152">
        <v>333</v>
      </c>
    </row>
    <row r="284" spans="28:33" x14ac:dyDescent="0.25">
      <c r="AB284" s="152">
        <v>70</v>
      </c>
      <c r="AC284" s="153" t="s">
        <v>529</v>
      </c>
      <c r="AD284" s="153" t="s">
        <v>257</v>
      </c>
      <c r="AE284" s="152" t="str">
        <f t="shared" si="4"/>
        <v>GP_70</v>
      </c>
      <c r="AF284" s="153" t="s">
        <v>531</v>
      </c>
      <c r="AG284" s="152">
        <v>334</v>
      </c>
    </row>
    <row r="285" spans="28:33" x14ac:dyDescent="0.25">
      <c r="AB285" s="152">
        <v>70</v>
      </c>
      <c r="AC285" s="153" t="s">
        <v>529</v>
      </c>
      <c r="AD285" s="153" t="s">
        <v>257</v>
      </c>
      <c r="AE285" s="152" t="str">
        <f t="shared" si="4"/>
        <v>GP_70</v>
      </c>
      <c r="AF285" s="153" t="s">
        <v>532</v>
      </c>
      <c r="AG285" s="152">
        <v>335</v>
      </c>
    </row>
    <row r="286" spans="28:33" x14ac:dyDescent="0.25">
      <c r="AB286" s="152">
        <v>71</v>
      </c>
      <c r="AC286" s="153" t="s">
        <v>533</v>
      </c>
      <c r="AD286" s="153" t="s">
        <v>259</v>
      </c>
      <c r="AE286" s="152" t="str">
        <f t="shared" si="4"/>
        <v>GP_71</v>
      </c>
      <c r="AF286" s="153" t="s">
        <v>534</v>
      </c>
      <c r="AG286" s="152">
        <v>317</v>
      </c>
    </row>
    <row r="287" spans="28:33" x14ac:dyDescent="0.25">
      <c r="AB287" s="152">
        <v>71</v>
      </c>
      <c r="AC287" s="153" t="s">
        <v>533</v>
      </c>
      <c r="AD287" s="153" t="s">
        <v>259</v>
      </c>
      <c r="AE287" s="152" t="str">
        <f t="shared" si="4"/>
        <v>GP_71</v>
      </c>
      <c r="AF287" s="153" t="s">
        <v>535</v>
      </c>
      <c r="AG287" s="152">
        <v>318</v>
      </c>
    </row>
    <row r="288" spans="28:33" x14ac:dyDescent="0.25">
      <c r="AB288" s="152">
        <v>71</v>
      </c>
      <c r="AC288" s="153" t="s">
        <v>533</v>
      </c>
      <c r="AD288" s="153" t="s">
        <v>259</v>
      </c>
      <c r="AE288" s="152" t="str">
        <f t="shared" si="4"/>
        <v>GP_71</v>
      </c>
      <c r="AF288" s="153" t="s">
        <v>536</v>
      </c>
      <c r="AG288" s="152">
        <v>319</v>
      </c>
    </row>
    <row r="289" spans="28:33" x14ac:dyDescent="0.25">
      <c r="AB289" s="152">
        <v>72</v>
      </c>
      <c r="AC289" s="153" t="s">
        <v>537</v>
      </c>
      <c r="AD289" s="153" t="s">
        <v>261</v>
      </c>
      <c r="AE289" s="152" t="str">
        <f t="shared" si="4"/>
        <v>GP_72</v>
      </c>
      <c r="AF289" s="153" t="s">
        <v>538</v>
      </c>
      <c r="AG289" s="152">
        <v>320</v>
      </c>
    </row>
    <row r="290" spans="28:33" x14ac:dyDescent="0.25">
      <c r="AB290" s="152">
        <v>72</v>
      </c>
      <c r="AC290" s="153" t="s">
        <v>537</v>
      </c>
      <c r="AD290" s="153" t="s">
        <v>261</v>
      </c>
      <c r="AE290" s="152" t="str">
        <f t="shared" si="4"/>
        <v>GP_72</v>
      </c>
      <c r="AF290" s="153" t="s">
        <v>539</v>
      </c>
      <c r="AG290" s="152">
        <v>321</v>
      </c>
    </row>
    <row r="291" spans="28:33" x14ac:dyDescent="0.25">
      <c r="AB291" s="152">
        <v>72</v>
      </c>
      <c r="AC291" s="153" t="s">
        <v>537</v>
      </c>
      <c r="AD291" s="153" t="s">
        <v>261</v>
      </c>
      <c r="AE291" s="152" t="str">
        <f t="shared" si="4"/>
        <v>GP_72</v>
      </c>
      <c r="AF291" s="153" t="s">
        <v>540</v>
      </c>
      <c r="AG291" s="152">
        <v>322</v>
      </c>
    </row>
    <row r="292" spans="28:33" x14ac:dyDescent="0.25">
      <c r="AB292" s="152">
        <v>72</v>
      </c>
      <c r="AC292" s="153" t="s">
        <v>537</v>
      </c>
      <c r="AD292" s="153" t="s">
        <v>261</v>
      </c>
      <c r="AE292" s="152" t="str">
        <f t="shared" si="4"/>
        <v>GP_72</v>
      </c>
      <c r="AF292" s="153" t="s">
        <v>541</v>
      </c>
      <c r="AG292" s="152">
        <v>323</v>
      </c>
    </row>
    <row r="293" spans="28:33" x14ac:dyDescent="0.25">
      <c r="AB293" s="152">
        <v>72</v>
      </c>
      <c r="AC293" s="153" t="s">
        <v>537</v>
      </c>
      <c r="AD293" s="153" t="s">
        <v>261</v>
      </c>
      <c r="AE293" s="152" t="str">
        <f t="shared" si="4"/>
        <v>GP_72</v>
      </c>
      <c r="AF293" s="153" t="s">
        <v>542</v>
      </c>
      <c r="AG293" s="152">
        <v>324</v>
      </c>
    </row>
    <row r="294" spans="28:33" x14ac:dyDescent="0.25">
      <c r="AB294" s="152">
        <v>72</v>
      </c>
      <c r="AC294" s="153" t="s">
        <v>537</v>
      </c>
      <c r="AD294" s="153" t="s">
        <v>261</v>
      </c>
      <c r="AE294" s="152" t="str">
        <f t="shared" si="4"/>
        <v>GP_72</v>
      </c>
      <c r="AF294" s="153" t="s">
        <v>543</v>
      </c>
      <c r="AG294" s="152">
        <v>325</v>
      </c>
    </row>
    <row r="295" spans="28:33" x14ac:dyDescent="0.25">
      <c r="AB295" s="152">
        <v>72</v>
      </c>
      <c r="AC295" s="153" t="s">
        <v>537</v>
      </c>
      <c r="AD295" s="153" t="s">
        <v>261</v>
      </c>
      <c r="AE295" s="152" t="str">
        <f t="shared" si="4"/>
        <v>GP_72</v>
      </c>
      <c r="AF295" s="153" t="s">
        <v>544</v>
      </c>
      <c r="AG295" s="152">
        <v>326</v>
      </c>
    </row>
    <row r="296" spans="28:33" x14ac:dyDescent="0.25">
      <c r="AB296" s="152">
        <v>72</v>
      </c>
      <c r="AC296" s="153" t="s">
        <v>537</v>
      </c>
      <c r="AD296" s="153" t="s">
        <v>261</v>
      </c>
      <c r="AE296" s="152" t="str">
        <f t="shared" si="4"/>
        <v>GP_72</v>
      </c>
      <c r="AF296" s="153" t="s">
        <v>545</v>
      </c>
      <c r="AG296" s="152">
        <v>327</v>
      </c>
    </row>
    <row r="297" spans="28:33" x14ac:dyDescent="0.25">
      <c r="AB297" s="152">
        <v>73</v>
      </c>
      <c r="AC297" s="153" t="s">
        <v>546</v>
      </c>
      <c r="AD297" s="153" t="s">
        <v>263</v>
      </c>
      <c r="AE297" s="152" t="str">
        <f t="shared" si="4"/>
        <v>GP_73</v>
      </c>
      <c r="AF297" s="153" t="s">
        <v>547</v>
      </c>
      <c r="AG297" s="152">
        <v>291</v>
      </c>
    </row>
    <row r="298" spans="28:33" x14ac:dyDescent="0.25">
      <c r="AB298" s="152">
        <v>73</v>
      </c>
      <c r="AC298" s="153" t="s">
        <v>546</v>
      </c>
      <c r="AD298" s="153" t="s">
        <v>263</v>
      </c>
      <c r="AE298" s="152" t="str">
        <f t="shared" si="4"/>
        <v>GP_73</v>
      </c>
      <c r="AF298" s="153" t="s">
        <v>548</v>
      </c>
      <c r="AG298" s="152">
        <v>292</v>
      </c>
    </row>
    <row r="299" spans="28:33" x14ac:dyDescent="0.25">
      <c r="AB299" s="152">
        <v>73</v>
      </c>
      <c r="AC299" s="153" t="s">
        <v>546</v>
      </c>
      <c r="AD299" s="153" t="s">
        <v>263</v>
      </c>
      <c r="AE299" s="152" t="str">
        <f t="shared" si="4"/>
        <v>GP_73</v>
      </c>
      <c r="AF299" s="153" t="s">
        <v>549</v>
      </c>
      <c r="AG299" s="152">
        <v>293</v>
      </c>
    </row>
    <row r="300" spans="28:33" x14ac:dyDescent="0.25">
      <c r="AB300" s="152">
        <v>74</v>
      </c>
      <c r="AC300" s="153" t="s">
        <v>523</v>
      </c>
      <c r="AD300" s="153" t="s">
        <v>266</v>
      </c>
      <c r="AE300" s="152" t="str">
        <f t="shared" si="4"/>
        <v>GP_74</v>
      </c>
      <c r="AF300" s="153" t="s">
        <v>550</v>
      </c>
      <c r="AG300" s="152">
        <v>301</v>
      </c>
    </row>
    <row r="301" spans="28:33" x14ac:dyDescent="0.25">
      <c r="AB301" s="152">
        <v>74</v>
      </c>
      <c r="AC301" s="153" t="s">
        <v>523</v>
      </c>
      <c r="AD301" s="153" t="s">
        <v>266</v>
      </c>
      <c r="AE301" s="152" t="str">
        <f t="shared" si="4"/>
        <v>GP_74</v>
      </c>
      <c r="AF301" s="153" t="s">
        <v>551</v>
      </c>
      <c r="AG301" s="152">
        <v>302</v>
      </c>
    </row>
    <row r="302" spans="28:33" x14ac:dyDescent="0.25">
      <c r="AB302" s="152">
        <v>74</v>
      </c>
      <c r="AC302" s="153" t="s">
        <v>523</v>
      </c>
      <c r="AD302" s="153" t="s">
        <v>266</v>
      </c>
      <c r="AE302" s="152" t="str">
        <f t="shared" si="4"/>
        <v>GP_74</v>
      </c>
      <c r="AF302" s="153" t="s">
        <v>552</v>
      </c>
      <c r="AG302" s="152">
        <v>303</v>
      </c>
    </row>
    <row r="303" spans="28:33" x14ac:dyDescent="0.25">
      <c r="AB303" s="152">
        <v>74</v>
      </c>
      <c r="AC303" s="153" t="s">
        <v>523</v>
      </c>
      <c r="AD303" s="153" t="s">
        <v>266</v>
      </c>
      <c r="AE303" s="152" t="str">
        <f t="shared" si="4"/>
        <v>GP_74</v>
      </c>
      <c r="AF303" s="153" t="s">
        <v>553</v>
      </c>
      <c r="AG303" s="152">
        <v>304</v>
      </c>
    </row>
    <row r="304" spans="28:33" x14ac:dyDescent="0.25">
      <c r="AB304" s="152">
        <v>75</v>
      </c>
      <c r="AC304" s="153" t="s">
        <v>554</v>
      </c>
      <c r="AD304" s="153" t="s">
        <v>269</v>
      </c>
      <c r="AE304" s="152" t="str">
        <f t="shared" si="4"/>
        <v>GP_75</v>
      </c>
      <c r="AF304" s="153" t="s">
        <v>555</v>
      </c>
      <c r="AG304" s="152">
        <v>294</v>
      </c>
    </row>
    <row r="305" spans="28:33" x14ac:dyDescent="0.25">
      <c r="AB305" s="152">
        <v>75</v>
      </c>
      <c r="AC305" s="153" t="s">
        <v>554</v>
      </c>
      <c r="AD305" s="153" t="s">
        <v>269</v>
      </c>
      <c r="AE305" s="152" t="str">
        <f t="shared" si="4"/>
        <v>GP_75</v>
      </c>
      <c r="AF305" s="153" t="s">
        <v>556</v>
      </c>
      <c r="AG305" s="152">
        <v>295</v>
      </c>
    </row>
    <row r="306" spans="28:33" x14ac:dyDescent="0.25">
      <c r="AB306" s="152">
        <v>75</v>
      </c>
      <c r="AC306" s="153" t="s">
        <v>554</v>
      </c>
      <c r="AD306" s="153" t="s">
        <v>269</v>
      </c>
      <c r="AE306" s="152" t="str">
        <f t="shared" si="4"/>
        <v>GP_75</v>
      </c>
      <c r="AF306" s="153" t="s">
        <v>557</v>
      </c>
      <c r="AG306" s="152">
        <v>296</v>
      </c>
    </row>
    <row r="307" spans="28:33" x14ac:dyDescent="0.25">
      <c r="AB307" s="152">
        <v>75</v>
      </c>
      <c r="AC307" s="153" t="s">
        <v>554</v>
      </c>
      <c r="AD307" s="153" t="s">
        <v>269</v>
      </c>
      <c r="AE307" s="152" t="str">
        <f t="shared" si="4"/>
        <v>GP_75</v>
      </c>
      <c r="AF307" s="153" t="s">
        <v>558</v>
      </c>
      <c r="AG307" s="152">
        <v>297</v>
      </c>
    </row>
    <row r="308" spans="28:33" x14ac:dyDescent="0.25">
      <c r="AB308" s="152">
        <v>75</v>
      </c>
      <c r="AC308" s="153" t="s">
        <v>554</v>
      </c>
      <c r="AD308" s="153" t="s">
        <v>269</v>
      </c>
      <c r="AE308" s="152" t="str">
        <f t="shared" si="4"/>
        <v>GP_75</v>
      </c>
      <c r="AF308" s="153" t="s">
        <v>559</v>
      </c>
      <c r="AG308" s="152">
        <v>298</v>
      </c>
    </row>
    <row r="309" spans="28:33" x14ac:dyDescent="0.25">
      <c r="AB309" s="152">
        <v>75</v>
      </c>
      <c r="AC309" s="153" t="s">
        <v>554</v>
      </c>
      <c r="AD309" s="153" t="s">
        <v>269</v>
      </c>
      <c r="AE309" s="152" t="str">
        <f t="shared" si="4"/>
        <v>GP_75</v>
      </c>
      <c r="AF309" s="153" t="s">
        <v>560</v>
      </c>
      <c r="AG309" s="152">
        <v>299</v>
      </c>
    </row>
    <row r="310" spans="28:33" x14ac:dyDescent="0.25">
      <c r="AB310" s="152">
        <v>75</v>
      </c>
      <c r="AC310" s="153" t="s">
        <v>554</v>
      </c>
      <c r="AD310" s="153" t="s">
        <v>269</v>
      </c>
      <c r="AE310" s="152" t="str">
        <f t="shared" si="4"/>
        <v>GP_75</v>
      </c>
      <c r="AF310" s="153" t="s">
        <v>561</v>
      </c>
      <c r="AG310" s="152">
        <v>300</v>
      </c>
    </row>
    <row r="311" spans="28:33" x14ac:dyDescent="0.25">
      <c r="AB311" s="152">
        <v>76</v>
      </c>
      <c r="AC311" s="153" t="s">
        <v>562</v>
      </c>
      <c r="AD311" s="153" t="s">
        <v>271</v>
      </c>
      <c r="AE311" s="152" t="str">
        <f t="shared" si="4"/>
        <v>GP_76</v>
      </c>
      <c r="AF311" s="153" t="s">
        <v>563</v>
      </c>
      <c r="AG311" s="152">
        <v>305</v>
      </c>
    </row>
    <row r="312" spans="28:33" x14ac:dyDescent="0.25">
      <c r="AB312" s="152">
        <v>76</v>
      </c>
      <c r="AC312" s="153" t="s">
        <v>562</v>
      </c>
      <c r="AD312" s="153" t="s">
        <v>271</v>
      </c>
      <c r="AE312" s="152" t="str">
        <f t="shared" si="4"/>
        <v>GP_76</v>
      </c>
      <c r="AF312" s="153" t="s">
        <v>564</v>
      </c>
      <c r="AG312" s="152">
        <v>306</v>
      </c>
    </row>
    <row r="313" spans="28:33" x14ac:dyDescent="0.25">
      <c r="AB313" s="152">
        <v>76</v>
      </c>
      <c r="AC313" s="153" t="s">
        <v>562</v>
      </c>
      <c r="AD313" s="153" t="s">
        <v>271</v>
      </c>
      <c r="AE313" s="152" t="str">
        <f t="shared" si="4"/>
        <v>GP_76</v>
      </c>
      <c r="AF313" s="153" t="s">
        <v>565</v>
      </c>
      <c r="AG313" s="152">
        <v>307</v>
      </c>
    </row>
    <row r="314" spans="28:33" x14ac:dyDescent="0.25">
      <c r="AB314" s="152">
        <v>76</v>
      </c>
      <c r="AC314" s="153" t="s">
        <v>562</v>
      </c>
      <c r="AD314" s="153" t="s">
        <v>271</v>
      </c>
      <c r="AE314" s="152" t="str">
        <f t="shared" si="4"/>
        <v>GP_76</v>
      </c>
      <c r="AF314" s="153" t="s">
        <v>566</v>
      </c>
      <c r="AG314" s="152">
        <v>308</v>
      </c>
    </row>
    <row r="315" spans="28:33" x14ac:dyDescent="0.25">
      <c r="AB315" s="152">
        <v>76</v>
      </c>
      <c r="AC315" s="153" t="s">
        <v>562</v>
      </c>
      <c r="AD315" s="153" t="s">
        <v>271</v>
      </c>
      <c r="AE315" s="152" t="str">
        <f t="shared" si="4"/>
        <v>GP_76</v>
      </c>
      <c r="AF315" s="153" t="s">
        <v>567</v>
      </c>
      <c r="AG315" s="152">
        <v>309</v>
      </c>
    </row>
    <row r="316" spans="28:33" x14ac:dyDescent="0.25">
      <c r="AB316" s="152">
        <v>76</v>
      </c>
      <c r="AC316" s="153" t="s">
        <v>562</v>
      </c>
      <c r="AD316" s="153" t="s">
        <v>271</v>
      </c>
      <c r="AE316" s="152" t="str">
        <f t="shared" si="4"/>
        <v>GP_76</v>
      </c>
      <c r="AF316" s="153" t="s">
        <v>568</v>
      </c>
      <c r="AG316" s="152">
        <v>310</v>
      </c>
    </row>
    <row r="317" spans="28:33" x14ac:dyDescent="0.25">
      <c r="AB317" s="152">
        <v>76</v>
      </c>
      <c r="AC317" s="153" t="s">
        <v>562</v>
      </c>
      <c r="AD317" s="153" t="s">
        <v>271</v>
      </c>
      <c r="AE317" s="152" t="str">
        <f t="shared" si="4"/>
        <v>GP_76</v>
      </c>
      <c r="AF317" s="153" t="s">
        <v>569</v>
      </c>
      <c r="AG317" s="152">
        <v>311</v>
      </c>
    </row>
    <row r="318" spans="28:33" x14ac:dyDescent="0.25">
      <c r="AB318" s="152">
        <v>77</v>
      </c>
      <c r="AC318" s="153" t="s">
        <v>570</v>
      </c>
      <c r="AD318" s="153" t="s">
        <v>273</v>
      </c>
      <c r="AE318" s="152" t="str">
        <f t="shared" si="4"/>
        <v>GP_77</v>
      </c>
      <c r="AF318" s="153" t="s">
        <v>571</v>
      </c>
      <c r="AG318" s="152">
        <v>286</v>
      </c>
    </row>
    <row r="319" spans="28:33" x14ac:dyDescent="0.25">
      <c r="AB319" s="152">
        <v>77</v>
      </c>
      <c r="AC319" s="153" t="s">
        <v>570</v>
      </c>
      <c r="AD319" s="153" t="s">
        <v>273</v>
      </c>
      <c r="AE319" s="152" t="str">
        <f t="shared" si="4"/>
        <v>GP_77</v>
      </c>
      <c r="AF319" s="153" t="s">
        <v>572</v>
      </c>
      <c r="AG319" s="152">
        <v>287</v>
      </c>
    </row>
    <row r="320" spans="28:33" x14ac:dyDescent="0.25">
      <c r="AB320" s="152">
        <v>77</v>
      </c>
      <c r="AC320" s="153" t="s">
        <v>570</v>
      </c>
      <c r="AD320" s="153" t="s">
        <v>273</v>
      </c>
      <c r="AE320" s="152" t="str">
        <f t="shared" si="4"/>
        <v>GP_77</v>
      </c>
      <c r="AF320" s="153" t="s">
        <v>573</v>
      </c>
      <c r="AG320" s="152">
        <v>288</v>
      </c>
    </row>
    <row r="321" spans="28:33" x14ac:dyDescent="0.25">
      <c r="AB321" s="152">
        <v>77</v>
      </c>
      <c r="AC321" s="153" t="s">
        <v>570</v>
      </c>
      <c r="AD321" s="153" t="s">
        <v>273</v>
      </c>
      <c r="AE321" s="152" t="str">
        <f t="shared" si="4"/>
        <v>GP_77</v>
      </c>
      <c r="AF321" s="153" t="s">
        <v>574</v>
      </c>
      <c r="AG321" s="152">
        <v>289</v>
      </c>
    </row>
    <row r="322" spans="28:33" x14ac:dyDescent="0.25">
      <c r="AB322" s="152">
        <v>77</v>
      </c>
      <c r="AC322" s="153" t="s">
        <v>570</v>
      </c>
      <c r="AD322" s="153" t="s">
        <v>273</v>
      </c>
      <c r="AE322" s="152" t="str">
        <f t="shared" si="4"/>
        <v>GP_77</v>
      </c>
      <c r="AF322" s="153" t="s">
        <v>575</v>
      </c>
      <c r="AG322" s="152">
        <v>290</v>
      </c>
    </row>
    <row r="323" spans="28:33" x14ac:dyDescent="0.25">
      <c r="AB323" s="152">
        <v>78</v>
      </c>
      <c r="AC323" s="153" t="s">
        <v>576</v>
      </c>
      <c r="AD323" s="153" t="s">
        <v>275</v>
      </c>
      <c r="AE323" s="152" t="str">
        <f t="shared" ref="AE323:AE353" si="5">"GP_"&amp;AB323</f>
        <v>GP_78</v>
      </c>
      <c r="AF323" s="153" t="s">
        <v>577</v>
      </c>
      <c r="AG323" s="152">
        <v>350</v>
      </c>
    </row>
    <row r="324" spans="28:33" x14ac:dyDescent="0.25">
      <c r="AB324" s="152">
        <v>79</v>
      </c>
      <c r="AC324" s="153" t="s">
        <v>578</v>
      </c>
      <c r="AD324" s="153" t="s">
        <v>278</v>
      </c>
      <c r="AE324" s="152" t="str">
        <f t="shared" si="5"/>
        <v>GP_79</v>
      </c>
      <c r="AF324" s="153" t="s">
        <v>579</v>
      </c>
      <c r="AG324" s="152">
        <v>279</v>
      </c>
    </row>
    <row r="325" spans="28:33" x14ac:dyDescent="0.25">
      <c r="AB325" s="152">
        <v>79</v>
      </c>
      <c r="AC325" s="153" t="s">
        <v>578</v>
      </c>
      <c r="AD325" s="153" t="s">
        <v>278</v>
      </c>
      <c r="AE325" s="152" t="str">
        <f t="shared" si="5"/>
        <v>GP_79</v>
      </c>
      <c r="AF325" s="153" t="s">
        <v>580</v>
      </c>
      <c r="AG325" s="152">
        <v>280</v>
      </c>
    </row>
    <row r="326" spans="28:33" x14ac:dyDescent="0.25">
      <c r="AB326" s="152">
        <v>79</v>
      </c>
      <c r="AC326" s="153" t="s">
        <v>578</v>
      </c>
      <c r="AD326" s="153" t="s">
        <v>278</v>
      </c>
      <c r="AE326" s="152" t="str">
        <f t="shared" si="5"/>
        <v>GP_79</v>
      </c>
      <c r="AF326" s="153" t="s">
        <v>581</v>
      </c>
      <c r="AG326" s="152">
        <v>281</v>
      </c>
    </row>
    <row r="327" spans="28:33" x14ac:dyDescent="0.25">
      <c r="AB327" s="152">
        <v>79</v>
      </c>
      <c r="AC327" s="153" t="s">
        <v>578</v>
      </c>
      <c r="AD327" s="153" t="s">
        <v>278</v>
      </c>
      <c r="AE327" s="152" t="str">
        <f t="shared" si="5"/>
        <v>GP_79</v>
      </c>
      <c r="AF327" s="153" t="s">
        <v>582</v>
      </c>
      <c r="AG327" s="152">
        <v>282</v>
      </c>
    </row>
    <row r="328" spans="28:33" x14ac:dyDescent="0.25">
      <c r="AB328" s="152">
        <v>79</v>
      </c>
      <c r="AC328" s="153" t="s">
        <v>578</v>
      </c>
      <c r="AD328" s="153" t="s">
        <v>278</v>
      </c>
      <c r="AE328" s="152" t="str">
        <f t="shared" si="5"/>
        <v>GP_79</v>
      </c>
      <c r="AF328" s="153" t="s">
        <v>583</v>
      </c>
      <c r="AG328" s="152">
        <v>283</v>
      </c>
    </row>
    <row r="329" spans="28:33" x14ac:dyDescent="0.25">
      <c r="AB329" s="152">
        <v>79</v>
      </c>
      <c r="AC329" s="153" t="s">
        <v>578</v>
      </c>
      <c r="AD329" s="153" t="s">
        <v>278</v>
      </c>
      <c r="AE329" s="152" t="str">
        <f t="shared" si="5"/>
        <v>GP_79</v>
      </c>
      <c r="AF329" s="153" t="s">
        <v>584</v>
      </c>
      <c r="AG329" s="152">
        <v>284</v>
      </c>
    </row>
    <row r="330" spans="28:33" x14ac:dyDescent="0.25">
      <c r="AB330" s="152">
        <v>79</v>
      </c>
      <c r="AC330" s="153" t="s">
        <v>578</v>
      </c>
      <c r="AD330" s="153" t="s">
        <v>278</v>
      </c>
      <c r="AE330" s="152" t="str">
        <f t="shared" si="5"/>
        <v>GP_79</v>
      </c>
      <c r="AF330" s="153" t="s">
        <v>585</v>
      </c>
      <c r="AG330" s="152">
        <v>285</v>
      </c>
    </row>
    <row r="331" spans="28:33" x14ac:dyDescent="0.25">
      <c r="AB331" s="152">
        <v>80</v>
      </c>
      <c r="AC331" s="153" t="s">
        <v>586</v>
      </c>
      <c r="AD331" s="153" t="s">
        <v>280</v>
      </c>
      <c r="AE331" s="152" t="str">
        <f t="shared" si="5"/>
        <v>GP_80</v>
      </c>
      <c r="AF331" s="153" t="s">
        <v>587</v>
      </c>
      <c r="AG331" s="152">
        <v>259</v>
      </c>
    </row>
    <row r="332" spans="28:33" x14ac:dyDescent="0.25">
      <c r="AB332" s="152">
        <v>81</v>
      </c>
      <c r="AC332" s="153" t="s">
        <v>588</v>
      </c>
      <c r="AD332" s="153" t="s">
        <v>282</v>
      </c>
      <c r="AE332" s="152" t="str">
        <f t="shared" si="5"/>
        <v>GP_81</v>
      </c>
      <c r="AF332" s="153" t="s">
        <v>589</v>
      </c>
      <c r="AG332" s="152">
        <v>234</v>
      </c>
    </row>
    <row r="333" spans="28:33" x14ac:dyDescent="0.25">
      <c r="AB333" s="152">
        <v>81</v>
      </c>
      <c r="AC333" s="153" t="s">
        <v>588</v>
      </c>
      <c r="AD333" s="153" t="s">
        <v>282</v>
      </c>
      <c r="AE333" s="152" t="str">
        <f t="shared" si="5"/>
        <v>GP_81</v>
      </c>
      <c r="AF333" s="153" t="s">
        <v>590</v>
      </c>
      <c r="AG333" s="152">
        <v>235</v>
      </c>
    </row>
    <row r="334" spans="28:33" x14ac:dyDescent="0.25">
      <c r="AB334" s="152">
        <v>81</v>
      </c>
      <c r="AC334" s="153" t="s">
        <v>588</v>
      </c>
      <c r="AD334" s="153" t="s">
        <v>282</v>
      </c>
      <c r="AE334" s="152" t="str">
        <f t="shared" si="5"/>
        <v>GP_81</v>
      </c>
      <c r="AF334" s="153" t="s">
        <v>591</v>
      </c>
      <c r="AG334" s="152">
        <v>236</v>
      </c>
    </row>
    <row r="335" spans="28:33" x14ac:dyDescent="0.25">
      <c r="AB335" s="152">
        <v>81</v>
      </c>
      <c r="AC335" s="153" t="s">
        <v>588</v>
      </c>
      <c r="AD335" s="153" t="s">
        <v>282</v>
      </c>
      <c r="AE335" s="152" t="str">
        <f t="shared" si="5"/>
        <v>GP_81</v>
      </c>
      <c r="AF335" s="153" t="s">
        <v>592</v>
      </c>
      <c r="AG335" s="152">
        <v>237</v>
      </c>
    </row>
    <row r="336" spans="28:33" x14ac:dyDescent="0.25">
      <c r="AB336" s="152">
        <v>81</v>
      </c>
      <c r="AC336" s="153" t="s">
        <v>588</v>
      </c>
      <c r="AD336" s="153" t="s">
        <v>282</v>
      </c>
      <c r="AE336" s="152" t="str">
        <f t="shared" si="5"/>
        <v>GP_81</v>
      </c>
      <c r="AF336" s="153" t="s">
        <v>593</v>
      </c>
      <c r="AG336" s="152">
        <v>238</v>
      </c>
    </row>
    <row r="337" spans="28:33" x14ac:dyDescent="0.25">
      <c r="AB337" s="152">
        <v>81</v>
      </c>
      <c r="AC337" s="153" t="s">
        <v>588</v>
      </c>
      <c r="AD337" s="153" t="s">
        <v>282</v>
      </c>
      <c r="AE337" s="152" t="str">
        <f t="shared" si="5"/>
        <v>GP_81</v>
      </c>
      <c r="AF337" s="153" t="s">
        <v>594</v>
      </c>
      <c r="AG337" s="152">
        <v>239</v>
      </c>
    </row>
    <row r="338" spans="28:33" x14ac:dyDescent="0.25">
      <c r="AB338" s="152">
        <v>82</v>
      </c>
      <c r="AC338" s="153" t="s">
        <v>595</v>
      </c>
      <c r="AD338" s="153" t="s">
        <v>285</v>
      </c>
      <c r="AE338" s="152" t="str">
        <f t="shared" si="5"/>
        <v>GP_82</v>
      </c>
      <c r="AF338" s="153" t="s">
        <v>596</v>
      </c>
      <c r="AG338" s="152">
        <v>351</v>
      </c>
    </row>
    <row r="339" spans="28:33" x14ac:dyDescent="0.25">
      <c r="AB339" s="152">
        <v>82</v>
      </c>
      <c r="AC339" s="153" t="s">
        <v>595</v>
      </c>
      <c r="AD339" s="153" t="s">
        <v>285</v>
      </c>
      <c r="AE339" s="152" t="str">
        <f t="shared" si="5"/>
        <v>GP_82</v>
      </c>
      <c r="AF339" s="153" t="s">
        <v>597</v>
      </c>
      <c r="AG339" s="152">
        <v>352</v>
      </c>
    </row>
    <row r="340" spans="28:33" x14ac:dyDescent="0.25">
      <c r="AB340" s="152">
        <v>82</v>
      </c>
      <c r="AC340" s="153" t="s">
        <v>595</v>
      </c>
      <c r="AD340" s="153" t="s">
        <v>285</v>
      </c>
      <c r="AE340" s="152" t="str">
        <f t="shared" si="5"/>
        <v>GP_82</v>
      </c>
      <c r="AF340" s="153" t="s">
        <v>598</v>
      </c>
      <c r="AG340" s="152">
        <v>353</v>
      </c>
    </row>
    <row r="341" spans="28:33" x14ac:dyDescent="0.25">
      <c r="AB341" s="152">
        <v>82</v>
      </c>
      <c r="AC341" s="153" t="s">
        <v>595</v>
      </c>
      <c r="AD341" s="153" t="s">
        <v>285</v>
      </c>
      <c r="AE341" s="152" t="str">
        <f t="shared" si="5"/>
        <v>GP_82</v>
      </c>
      <c r="AF341" s="153" t="s">
        <v>599</v>
      </c>
      <c r="AG341" s="152">
        <v>354</v>
      </c>
    </row>
    <row r="342" spans="28:33" x14ac:dyDescent="0.25">
      <c r="AB342" s="152">
        <v>82</v>
      </c>
      <c r="AC342" s="153" t="s">
        <v>595</v>
      </c>
      <c r="AD342" s="153" t="s">
        <v>285</v>
      </c>
      <c r="AE342" s="152" t="str">
        <f t="shared" si="5"/>
        <v>GP_82</v>
      </c>
      <c r="AF342" s="153" t="s">
        <v>600</v>
      </c>
      <c r="AG342" s="152">
        <v>355</v>
      </c>
    </row>
    <row r="343" spans="28:33" x14ac:dyDescent="0.25">
      <c r="AB343" s="152">
        <v>82</v>
      </c>
      <c r="AC343" s="153" t="s">
        <v>595</v>
      </c>
      <c r="AD343" s="153" t="s">
        <v>285</v>
      </c>
      <c r="AE343" s="152" t="str">
        <f t="shared" si="5"/>
        <v>GP_82</v>
      </c>
      <c r="AF343" s="153" t="s">
        <v>601</v>
      </c>
      <c r="AG343" s="152">
        <v>356</v>
      </c>
    </row>
    <row r="344" spans="28:33" x14ac:dyDescent="0.25">
      <c r="AB344" s="152">
        <v>83</v>
      </c>
      <c r="AC344" s="153" t="s">
        <v>479</v>
      </c>
      <c r="AD344" s="153" t="s">
        <v>287</v>
      </c>
      <c r="AE344" s="152" t="str">
        <f t="shared" si="5"/>
        <v>GP_83</v>
      </c>
      <c r="AF344" s="153" t="s">
        <v>602</v>
      </c>
      <c r="AG344" s="152">
        <v>254</v>
      </c>
    </row>
    <row r="345" spans="28:33" x14ac:dyDescent="0.25">
      <c r="AB345" s="152">
        <v>83</v>
      </c>
      <c r="AC345" s="153" t="s">
        <v>479</v>
      </c>
      <c r="AD345" s="153" t="s">
        <v>287</v>
      </c>
      <c r="AE345" s="152" t="str">
        <f t="shared" si="5"/>
        <v>GP_83</v>
      </c>
      <c r="AF345" s="153" t="s">
        <v>603</v>
      </c>
      <c r="AG345" s="152">
        <v>255</v>
      </c>
    </row>
    <row r="346" spans="28:33" x14ac:dyDescent="0.25">
      <c r="AB346" s="152">
        <v>83</v>
      </c>
      <c r="AC346" s="153" t="s">
        <v>479</v>
      </c>
      <c r="AD346" s="153" t="s">
        <v>287</v>
      </c>
      <c r="AE346" s="152" t="str">
        <f t="shared" si="5"/>
        <v>GP_83</v>
      </c>
      <c r="AF346" s="153" t="s">
        <v>604</v>
      </c>
      <c r="AG346" s="152">
        <v>256</v>
      </c>
    </row>
    <row r="347" spans="28:33" x14ac:dyDescent="0.25">
      <c r="AB347" s="152">
        <v>84</v>
      </c>
      <c r="AC347" s="153" t="s">
        <v>479</v>
      </c>
      <c r="AD347" s="153" t="s">
        <v>289</v>
      </c>
      <c r="AE347" s="152" t="str">
        <f t="shared" si="5"/>
        <v>GP_84</v>
      </c>
      <c r="AF347" s="153" t="s">
        <v>605</v>
      </c>
      <c r="AG347" s="152">
        <v>369</v>
      </c>
    </row>
    <row r="348" spans="28:33" x14ac:dyDescent="0.25">
      <c r="AB348" s="152">
        <v>84</v>
      </c>
      <c r="AC348" s="153" t="s">
        <v>479</v>
      </c>
      <c r="AD348" s="153" t="s">
        <v>289</v>
      </c>
      <c r="AE348" s="152" t="str">
        <f t="shared" si="5"/>
        <v>GP_84</v>
      </c>
      <c r="AF348" s="153" t="s">
        <v>606</v>
      </c>
      <c r="AG348" s="152">
        <v>370</v>
      </c>
    </row>
    <row r="349" spans="28:33" x14ac:dyDescent="0.25">
      <c r="AB349" s="152">
        <v>84</v>
      </c>
      <c r="AC349" s="153" t="s">
        <v>479</v>
      </c>
      <c r="AD349" s="153" t="s">
        <v>289</v>
      </c>
      <c r="AE349" s="152" t="str">
        <f t="shared" si="5"/>
        <v>GP_84</v>
      </c>
      <c r="AF349" s="153" t="s">
        <v>607</v>
      </c>
      <c r="AG349" s="152">
        <v>371</v>
      </c>
    </row>
    <row r="350" spans="28:33" x14ac:dyDescent="0.25">
      <c r="AB350" s="152">
        <v>84</v>
      </c>
      <c r="AC350" s="153" t="s">
        <v>479</v>
      </c>
      <c r="AD350" s="153" t="s">
        <v>289</v>
      </c>
      <c r="AE350" s="152" t="str">
        <f t="shared" si="5"/>
        <v>GP_84</v>
      </c>
      <c r="AF350" s="153" t="s">
        <v>608</v>
      </c>
      <c r="AG350" s="152">
        <v>372</v>
      </c>
    </row>
    <row r="351" spans="28:33" x14ac:dyDescent="0.25">
      <c r="AB351" s="152">
        <v>84</v>
      </c>
      <c r="AC351" s="153" t="s">
        <v>479</v>
      </c>
      <c r="AD351" s="153" t="s">
        <v>289</v>
      </c>
      <c r="AE351" s="152" t="str">
        <f t="shared" si="5"/>
        <v>GP_84</v>
      </c>
      <c r="AF351" s="153" t="s">
        <v>609</v>
      </c>
      <c r="AG351" s="152">
        <v>373</v>
      </c>
    </row>
    <row r="352" spans="28:33" x14ac:dyDescent="0.25">
      <c r="AB352" s="152">
        <v>84</v>
      </c>
      <c r="AC352" s="153" t="s">
        <v>479</v>
      </c>
      <c r="AD352" s="153" t="s">
        <v>289</v>
      </c>
      <c r="AE352" s="152" t="str">
        <f t="shared" si="5"/>
        <v>GP_84</v>
      </c>
      <c r="AF352" s="153" t="s">
        <v>610</v>
      </c>
      <c r="AG352" s="152">
        <v>374</v>
      </c>
    </row>
    <row r="353" spans="28:33" x14ac:dyDescent="0.25">
      <c r="AB353" s="152">
        <v>84</v>
      </c>
      <c r="AC353" s="153" t="s">
        <v>479</v>
      </c>
      <c r="AD353" s="153" t="s">
        <v>289</v>
      </c>
      <c r="AE353" s="152" t="str">
        <f t="shared" si="5"/>
        <v>GP_84</v>
      </c>
      <c r="AF353" s="153" t="s">
        <v>611</v>
      </c>
      <c r="AG353" s="152">
        <v>375</v>
      </c>
    </row>
    <row r="354" spans="28:33" x14ac:dyDescent="0.25">
      <c r="AB354" s="152">
        <v>85</v>
      </c>
      <c r="AC354" s="153"/>
      <c r="AD354" s="153" t="s">
        <v>934</v>
      </c>
      <c r="AE354" s="152" t="s">
        <v>935</v>
      </c>
      <c r="AF354" s="153" t="s">
        <v>936</v>
      </c>
      <c r="AG354" s="152">
        <v>382</v>
      </c>
    </row>
    <row r="355" spans="28:33" x14ac:dyDescent="0.25">
      <c r="AB355" s="152">
        <v>85</v>
      </c>
      <c r="AC355" s="153"/>
      <c r="AD355" s="153" t="s">
        <v>934</v>
      </c>
      <c r="AE355" s="152" t="s">
        <v>935</v>
      </c>
      <c r="AF355" s="153" t="s">
        <v>937</v>
      </c>
      <c r="AG355" s="152">
        <v>383</v>
      </c>
    </row>
    <row r="356" spans="28:33" x14ac:dyDescent="0.25">
      <c r="AB356" s="152">
        <v>85</v>
      </c>
      <c r="AC356" s="153"/>
      <c r="AD356" s="153" t="s">
        <v>934</v>
      </c>
      <c r="AE356" s="152" t="s">
        <v>935</v>
      </c>
      <c r="AF356" s="153" t="s">
        <v>938</v>
      </c>
      <c r="AG356" s="152">
        <v>384</v>
      </c>
    </row>
    <row r="357" spans="28:33" x14ac:dyDescent="0.25">
      <c r="AB357" s="152">
        <v>85</v>
      </c>
      <c r="AC357" s="153"/>
      <c r="AD357" s="153" t="s">
        <v>934</v>
      </c>
      <c r="AE357" s="152" t="s">
        <v>935</v>
      </c>
      <c r="AF357" s="153" t="s">
        <v>939</v>
      </c>
      <c r="AG357" s="152">
        <v>385</v>
      </c>
    </row>
    <row r="358" spans="28:33" x14ac:dyDescent="0.25">
      <c r="AB358" s="152">
        <v>85</v>
      </c>
      <c r="AC358" s="153"/>
      <c r="AD358" s="153" t="s">
        <v>934</v>
      </c>
      <c r="AE358" s="152" t="s">
        <v>935</v>
      </c>
      <c r="AF358" s="153" t="s">
        <v>940</v>
      </c>
      <c r="AG358" s="152">
        <v>386</v>
      </c>
    </row>
    <row r="359" spans="28:33" x14ac:dyDescent="0.25">
      <c r="AB359" s="152">
        <v>85</v>
      </c>
      <c r="AC359" s="153"/>
      <c r="AD359" s="153" t="s">
        <v>934</v>
      </c>
      <c r="AE359" s="152" t="s">
        <v>935</v>
      </c>
      <c r="AF359" s="153" t="s">
        <v>941</v>
      </c>
      <c r="AG359" s="152">
        <v>387</v>
      </c>
    </row>
  </sheetData>
  <sheetProtection formatCells="0" formatColumns="0" autoFilter="0"/>
  <pageMargins left="0.7" right="0.7" top="0.75" bottom="0.75" header="0.3" footer="0.3"/>
  <pageSetup paperSize="9" orientation="portrait" r:id="rId1"/>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tint="0.39997558519241921"/>
  </sheetPr>
  <dimension ref="A1:T127"/>
  <sheetViews>
    <sheetView showGridLines="0" view="pageBreakPreview" topLeftCell="A4" zoomScale="85" zoomScaleNormal="85" zoomScaleSheetLayoutView="85" workbookViewId="0">
      <selection activeCell="H10" sqref="H10"/>
    </sheetView>
  </sheetViews>
  <sheetFormatPr baseColWidth="10" defaultColWidth="0" defaultRowHeight="15" x14ac:dyDescent="0.25"/>
  <cols>
    <col min="1" max="1" width="4.42578125" style="5" customWidth="1"/>
    <col min="2" max="2" width="3.42578125" style="5" customWidth="1"/>
    <col min="3" max="3" width="17.85546875" style="5" customWidth="1"/>
    <col min="4" max="4" width="16.85546875" style="5" customWidth="1"/>
    <col min="5" max="5" width="13.7109375" style="5" customWidth="1"/>
    <col min="6" max="6" width="14.42578125" style="5" customWidth="1"/>
    <col min="7" max="7" width="20.7109375" style="5" customWidth="1"/>
    <col min="8" max="9" width="10.7109375" style="5" customWidth="1"/>
    <col min="10" max="10" width="4.5703125" style="5" customWidth="1"/>
    <col min="11" max="11" width="9.85546875" style="5" customWidth="1"/>
    <col min="12" max="12" width="9.140625" style="5" customWidth="1"/>
    <col min="13" max="19" width="11.42578125" style="5" customWidth="1"/>
    <col min="20" max="16384" width="11.42578125" style="5" hidden="1"/>
  </cols>
  <sheetData>
    <row r="1" spans="1:20" ht="25.5" customHeight="1" x14ac:dyDescent="0.25">
      <c r="L1" s="236"/>
      <c r="M1" s="237"/>
      <c r="N1" s="237"/>
    </row>
    <row r="2" spans="1:20" ht="87.75" customHeight="1" thickBot="1" x14ac:dyDescent="0.3">
      <c r="L2" s="236"/>
      <c r="M2" s="237"/>
      <c r="N2" s="237"/>
      <c r="O2" s="235"/>
      <c r="P2" s="235"/>
      <c r="Q2" s="235"/>
      <c r="R2" s="235"/>
      <c r="S2" s="235"/>
    </row>
    <row r="3" spans="1:20" ht="19.5" hidden="1" customHeight="1" thickBot="1" x14ac:dyDescent="0.3">
      <c r="O3" s="235"/>
      <c r="P3" s="235"/>
      <c r="Q3" s="263" t="s">
        <v>24</v>
      </c>
      <c r="R3" s="263">
        <v>2</v>
      </c>
      <c r="S3" s="235"/>
    </row>
    <row r="4" spans="1:20" ht="32.25" thickBot="1" x14ac:dyDescent="0.3">
      <c r="B4" s="354" t="str">
        <f>Datos_Generales!B3</f>
        <v>PRESENTACIÓN DE PROYECTOS 
DE INVESTIGACIÓN</v>
      </c>
      <c r="C4" s="355"/>
      <c r="D4" s="355"/>
      <c r="E4" s="355"/>
      <c r="F4" s="355"/>
      <c r="G4" s="325" t="s">
        <v>923</v>
      </c>
      <c r="H4" s="543" t="s">
        <v>925</v>
      </c>
      <c r="I4" s="544"/>
      <c r="Q4" s="263" t="s">
        <v>37</v>
      </c>
      <c r="R4" s="263">
        <v>3</v>
      </c>
      <c r="T4" s="115"/>
    </row>
    <row r="5" spans="1:20" ht="32.25" thickBot="1" x14ac:dyDescent="0.3">
      <c r="B5" s="356"/>
      <c r="C5" s="357"/>
      <c r="D5" s="357"/>
      <c r="E5" s="357"/>
      <c r="F5" s="357"/>
      <c r="G5" s="325" t="s">
        <v>924</v>
      </c>
      <c r="H5" s="545" t="s">
        <v>786</v>
      </c>
      <c r="I5" s="546"/>
      <c r="Q5" s="263" t="s">
        <v>106</v>
      </c>
      <c r="R5" s="263">
        <v>4</v>
      </c>
      <c r="T5" s="115"/>
    </row>
    <row r="6" spans="1:20" x14ac:dyDescent="0.25">
      <c r="O6" s="235"/>
      <c r="P6" s="235"/>
      <c r="Q6" s="235"/>
      <c r="R6" s="235"/>
      <c r="S6" s="235"/>
    </row>
    <row r="7" spans="1:20" x14ac:dyDescent="0.25">
      <c r="B7" s="9" t="s">
        <v>957</v>
      </c>
      <c r="C7" s="10" t="s">
        <v>645</v>
      </c>
      <c r="D7" s="11"/>
      <c r="E7" s="11"/>
      <c r="F7" s="11"/>
      <c r="G7" s="17" t="str">
        <f>"FunProy_"&amp;I7</f>
        <v>FunProy_INV</v>
      </c>
      <c r="H7" s="193">
        <f>INT(Productos!H31)</f>
        <v>0</v>
      </c>
      <c r="I7" s="24" t="str">
        <f>IFERROR(VLOOKUP(Elec_Conv,Opciones!$K$1:$L$7,2,0),"NA")</f>
        <v>INV</v>
      </c>
      <c r="L7" s="317" t="s">
        <v>921</v>
      </c>
      <c r="O7" s="235"/>
      <c r="P7" s="235"/>
      <c r="Q7" s="235"/>
      <c r="R7" s="235"/>
      <c r="S7" s="235"/>
    </row>
    <row r="8" spans="1:20" x14ac:dyDescent="0.25">
      <c r="H8" s="547"/>
      <c r="I8" s="547"/>
      <c r="K8" s="280"/>
      <c r="L8" s="283" t="s">
        <v>909</v>
      </c>
      <c r="M8" s="281"/>
      <c r="N8" s="281"/>
      <c r="O8" s="282"/>
      <c r="P8" s="299"/>
      <c r="Q8" s="299"/>
      <c r="R8" s="299"/>
      <c r="S8" s="235"/>
    </row>
    <row r="9" spans="1:20" ht="30.75" thickBot="1" x14ac:dyDescent="0.3">
      <c r="B9" s="260" t="s">
        <v>642</v>
      </c>
      <c r="C9" s="261" t="s">
        <v>646</v>
      </c>
      <c r="D9" s="548" t="s">
        <v>647</v>
      </c>
      <c r="E9" s="549"/>
      <c r="F9" s="548" t="s">
        <v>648</v>
      </c>
      <c r="G9" s="549"/>
      <c r="H9" s="261" t="s">
        <v>649</v>
      </c>
      <c r="I9" s="262" t="s">
        <v>650</v>
      </c>
      <c r="K9" s="298" t="s">
        <v>908</v>
      </c>
      <c r="L9" s="286" t="s">
        <v>888</v>
      </c>
      <c r="M9" s="287" t="s">
        <v>24</v>
      </c>
      <c r="N9" s="287" t="s">
        <v>37</v>
      </c>
      <c r="O9" s="287" t="s">
        <v>106</v>
      </c>
      <c r="P9" s="287" t="s">
        <v>102</v>
      </c>
      <c r="Q9" s="287" t="s">
        <v>649</v>
      </c>
      <c r="R9" s="299"/>
    </row>
    <row r="10" spans="1:20" ht="15.75" x14ac:dyDescent="0.25">
      <c r="A10" s="329" t="str">
        <f>B9</f>
        <v>No</v>
      </c>
      <c r="B10" s="550">
        <v>1</v>
      </c>
      <c r="C10" s="25"/>
      <c r="D10" s="551"/>
      <c r="E10" s="552"/>
      <c r="F10" s="551"/>
      <c r="G10" s="552"/>
      <c r="H10" s="301"/>
      <c r="I10" s="302"/>
      <c r="K10" s="303">
        <f>IFERROR(VLOOKUP($H$7,$L$9:$O$127,VLOOKUP($G11,$Q$3:$R$5,2,0),0),40)</f>
        <v>40</v>
      </c>
      <c r="L10" s="288">
        <v>0</v>
      </c>
      <c r="M10" s="289">
        <v>1</v>
      </c>
      <c r="N10" s="289">
        <v>1</v>
      </c>
      <c r="O10" s="290">
        <v>1</v>
      </c>
      <c r="P10" s="290">
        <v>40</v>
      </c>
      <c r="Q10" s="290">
        <v>5</v>
      </c>
      <c r="R10" s="300"/>
    </row>
    <row r="11" spans="1:20" ht="15.75" x14ac:dyDescent="0.25">
      <c r="A11" s="329">
        <f>B10</f>
        <v>1</v>
      </c>
      <c r="B11" s="539"/>
      <c r="C11" s="26" t="s">
        <v>651</v>
      </c>
      <c r="D11" s="532"/>
      <c r="E11" s="542"/>
      <c r="F11" s="27" t="s">
        <v>652</v>
      </c>
      <c r="G11" s="138"/>
      <c r="H11" s="532"/>
      <c r="I11" s="533"/>
      <c r="K11" s="304">
        <f>IFERROR(VLOOKUP($H$7,$L$9:$O$127,VLOOKUP($G12,$Q$3:$R$5,2,0),0),0)</f>
        <v>0</v>
      </c>
      <c r="L11" s="291">
        <v>1</v>
      </c>
      <c r="M11" s="259">
        <v>1</v>
      </c>
      <c r="N11" s="259">
        <v>1</v>
      </c>
      <c r="O11" s="292">
        <v>1</v>
      </c>
      <c r="P11" s="292">
        <v>40</v>
      </c>
      <c r="Q11" s="292">
        <v>5</v>
      </c>
      <c r="R11" s="22"/>
    </row>
    <row r="12" spans="1:20" ht="15.75" x14ac:dyDescent="0.25">
      <c r="A12" s="329">
        <f t="shared" ref="A12:A29" si="0">B11</f>
        <v>0</v>
      </c>
      <c r="B12" s="538">
        <v>2</v>
      </c>
      <c r="C12" s="25"/>
      <c r="D12" s="540"/>
      <c r="E12" s="541"/>
      <c r="F12" s="551"/>
      <c r="G12" s="552"/>
      <c r="H12" s="301"/>
      <c r="I12" s="302"/>
      <c r="K12" s="303">
        <f>IFERROR(VLOOKUP($H$7,$L$9:$O$127,VLOOKUP($G13,$Q$3:$R$5,2,0),0),40)</f>
        <v>40</v>
      </c>
      <c r="L12" s="291">
        <f>L11+1</f>
        <v>2</v>
      </c>
      <c r="M12" s="259">
        <v>1</v>
      </c>
      <c r="N12" s="259">
        <v>1</v>
      </c>
      <c r="O12" s="292">
        <v>1</v>
      </c>
      <c r="P12" s="292">
        <v>40</v>
      </c>
      <c r="Q12" s="292">
        <v>5</v>
      </c>
      <c r="R12" s="22"/>
    </row>
    <row r="13" spans="1:20" ht="15.75" x14ac:dyDescent="0.25">
      <c r="A13" s="329">
        <f t="shared" si="0"/>
        <v>2</v>
      </c>
      <c r="B13" s="539"/>
      <c r="C13" s="26" t="s">
        <v>651</v>
      </c>
      <c r="D13" s="532"/>
      <c r="E13" s="542"/>
      <c r="F13" s="27" t="s">
        <v>652</v>
      </c>
      <c r="G13" s="138"/>
      <c r="H13" s="532"/>
      <c r="I13" s="533"/>
      <c r="K13" s="304">
        <f>IFERROR(VLOOKUP($H$7,$L$9:$O$127,VLOOKUP($G14,$Q$3:$R$5,2,0),0),0)</f>
        <v>0</v>
      </c>
      <c r="L13" s="291">
        <f t="shared" ref="L13:L76" si="1">L12+1</f>
        <v>3</v>
      </c>
      <c r="M13" s="259">
        <v>1</v>
      </c>
      <c r="N13" s="259">
        <v>1</v>
      </c>
      <c r="O13" s="292">
        <v>1</v>
      </c>
      <c r="P13" s="292">
        <v>40</v>
      </c>
      <c r="Q13" s="292">
        <v>5</v>
      </c>
      <c r="R13" s="22"/>
    </row>
    <row r="14" spans="1:20" ht="15.75" x14ac:dyDescent="0.25">
      <c r="A14" s="329">
        <f t="shared" si="0"/>
        <v>0</v>
      </c>
      <c r="B14" s="538">
        <v>3</v>
      </c>
      <c r="C14" s="25"/>
      <c r="D14" s="540"/>
      <c r="E14" s="541"/>
      <c r="F14" s="540"/>
      <c r="G14" s="541"/>
      <c r="H14" s="301"/>
      <c r="I14" s="302"/>
      <c r="K14" s="303">
        <f>IFERROR(VLOOKUP($H$7,$L$9:$O$127,VLOOKUP($G15,$Q$3:$R$5,2,0),0),40)</f>
        <v>40</v>
      </c>
      <c r="L14" s="291">
        <f t="shared" si="1"/>
        <v>4</v>
      </c>
      <c r="M14" s="259">
        <v>1</v>
      </c>
      <c r="N14" s="259">
        <v>1</v>
      </c>
      <c r="O14" s="292">
        <v>1</v>
      </c>
      <c r="P14" s="292">
        <v>40</v>
      </c>
      <c r="Q14" s="292">
        <v>5</v>
      </c>
      <c r="R14" s="22"/>
    </row>
    <row r="15" spans="1:20" ht="15.75" x14ac:dyDescent="0.25">
      <c r="A15" s="329">
        <f t="shared" si="0"/>
        <v>3</v>
      </c>
      <c r="B15" s="539"/>
      <c r="C15" s="26" t="s">
        <v>651</v>
      </c>
      <c r="D15" s="553"/>
      <c r="E15" s="554"/>
      <c r="F15" s="27" t="s">
        <v>652</v>
      </c>
      <c r="G15" s="138"/>
      <c r="H15" s="532"/>
      <c r="I15" s="533"/>
      <c r="K15" s="304">
        <f>IFERROR(VLOOKUP($H$7,$L$9:$O$127,VLOOKUP($G16,$Q$3:$R$5,2,0),0),0)</f>
        <v>0</v>
      </c>
      <c r="L15" s="291">
        <f t="shared" si="1"/>
        <v>5</v>
      </c>
      <c r="M15" s="259">
        <v>1</v>
      </c>
      <c r="N15" s="259">
        <v>1</v>
      </c>
      <c r="O15" s="292">
        <v>1</v>
      </c>
      <c r="P15" s="292">
        <v>40</v>
      </c>
      <c r="Q15" s="292">
        <v>5</v>
      </c>
      <c r="R15" s="22"/>
    </row>
    <row r="16" spans="1:20" ht="15.75" x14ac:dyDescent="0.25">
      <c r="A16" s="329">
        <f t="shared" si="0"/>
        <v>0</v>
      </c>
      <c r="B16" s="538">
        <v>4</v>
      </c>
      <c r="C16" s="25"/>
      <c r="D16" s="540"/>
      <c r="E16" s="541"/>
      <c r="F16" s="540"/>
      <c r="G16" s="541"/>
      <c r="H16" s="301"/>
      <c r="I16" s="302"/>
      <c r="K16" s="303">
        <f>IFERROR(VLOOKUP($H$7,$L$9:$O$127,VLOOKUP($G17,$Q$3:$R$5,2,0),0),40)</f>
        <v>40</v>
      </c>
      <c r="L16" s="291">
        <f t="shared" si="1"/>
        <v>6</v>
      </c>
      <c r="M16" s="259">
        <v>1</v>
      </c>
      <c r="N16" s="259">
        <v>1</v>
      </c>
      <c r="O16" s="292">
        <v>1</v>
      </c>
      <c r="P16" s="292">
        <v>40</v>
      </c>
      <c r="Q16" s="292">
        <v>5</v>
      </c>
      <c r="R16" s="22"/>
    </row>
    <row r="17" spans="1:18" ht="15.75" x14ac:dyDescent="0.25">
      <c r="A17" s="329">
        <f t="shared" si="0"/>
        <v>4</v>
      </c>
      <c r="B17" s="539"/>
      <c r="C17" s="26" t="s">
        <v>651</v>
      </c>
      <c r="D17" s="532"/>
      <c r="E17" s="542"/>
      <c r="F17" s="27" t="s">
        <v>652</v>
      </c>
      <c r="G17" s="316"/>
      <c r="H17" s="532"/>
      <c r="I17" s="533"/>
      <c r="K17" s="304">
        <f>IFERROR(VLOOKUP($H$7,$L$9:$O$127,VLOOKUP($G18,$Q$3:$R$5,2,0),0),0)</f>
        <v>0</v>
      </c>
      <c r="L17" s="291">
        <f t="shared" si="1"/>
        <v>7</v>
      </c>
      <c r="M17" s="259">
        <v>1</v>
      </c>
      <c r="N17" s="259">
        <v>1</v>
      </c>
      <c r="O17" s="292">
        <v>1</v>
      </c>
      <c r="P17" s="292">
        <v>40</v>
      </c>
      <c r="Q17" s="292">
        <v>5</v>
      </c>
      <c r="R17" s="22"/>
    </row>
    <row r="18" spans="1:18" ht="15.75" x14ac:dyDescent="0.25">
      <c r="A18" s="329">
        <f t="shared" si="0"/>
        <v>0</v>
      </c>
      <c r="B18" s="538">
        <v>5</v>
      </c>
      <c r="C18" s="25"/>
      <c r="D18" s="540"/>
      <c r="E18" s="541"/>
      <c r="F18" s="540"/>
      <c r="G18" s="541"/>
      <c r="H18" s="301"/>
      <c r="I18" s="302"/>
      <c r="K18" s="303">
        <f>IFERROR(VLOOKUP($H$7,$L$9:$O$127,VLOOKUP($G19,$Q$3:$R$5,2,0),0),40)</f>
        <v>40</v>
      </c>
      <c r="L18" s="291">
        <f t="shared" si="1"/>
        <v>8</v>
      </c>
      <c r="M18" s="259">
        <v>1</v>
      </c>
      <c r="N18" s="259">
        <v>1</v>
      </c>
      <c r="O18" s="292">
        <v>1</v>
      </c>
      <c r="P18" s="292">
        <v>40</v>
      </c>
      <c r="Q18" s="292">
        <v>5</v>
      </c>
      <c r="R18" s="22"/>
    </row>
    <row r="19" spans="1:18" ht="15.75" x14ac:dyDescent="0.25">
      <c r="A19" s="329">
        <f t="shared" si="0"/>
        <v>5</v>
      </c>
      <c r="B19" s="539"/>
      <c r="C19" s="26" t="s">
        <v>651</v>
      </c>
      <c r="D19" s="532"/>
      <c r="E19" s="542"/>
      <c r="F19" s="27" t="s">
        <v>652</v>
      </c>
      <c r="G19" s="138"/>
      <c r="H19" s="532"/>
      <c r="I19" s="533"/>
      <c r="K19" s="304">
        <f>IFERROR(VLOOKUP($H$7,$L$9:$O$127,VLOOKUP($G20,$Q$3:$R$5,2,0),0),0)</f>
        <v>0</v>
      </c>
      <c r="L19" s="291">
        <f t="shared" si="1"/>
        <v>9</v>
      </c>
      <c r="M19" s="259">
        <v>1</v>
      </c>
      <c r="N19" s="259">
        <v>1</v>
      </c>
      <c r="O19" s="292">
        <v>1</v>
      </c>
      <c r="P19" s="292">
        <v>40</v>
      </c>
      <c r="Q19" s="292">
        <v>5</v>
      </c>
      <c r="R19" s="22"/>
    </row>
    <row r="20" spans="1:18" ht="16.5" thickBot="1" x14ac:dyDescent="0.3">
      <c r="A20" s="329">
        <f t="shared" si="0"/>
        <v>0</v>
      </c>
      <c r="B20" s="538">
        <v>6</v>
      </c>
      <c r="C20" s="25"/>
      <c r="D20" s="540"/>
      <c r="E20" s="541"/>
      <c r="F20" s="540"/>
      <c r="G20" s="541"/>
      <c r="H20" s="301"/>
      <c r="I20" s="302"/>
      <c r="K20" s="303">
        <f>IFERROR(VLOOKUP($H$7,$L$9:$O$127,VLOOKUP($G21,$Q$3:$R$5,2,0),0),40)</f>
        <v>40</v>
      </c>
      <c r="L20" s="293">
        <f t="shared" si="1"/>
        <v>10</v>
      </c>
      <c r="M20" s="294">
        <v>1</v>
      </c>
      <c r="N20" s="294">
        <v>1</v>
      </c>
      <c r="O20" s="295">
        <v>1</v>
      </c>
      <c r="P20" s="295">
        <v>40</v>
      </c>
      <c r="Q20" s="295">
        <v>5</v>
      </c>
      <c r="R20" s="22"/>
    </row>
    <row r="21" spans="1:18" ht="15.75" x14ac:dyDescent="0.25">
      <c r="A21" s="329">
        <f t="shared" si="0"/>
        <v>6</v>
      </c>
      <c r="B21" s="539"/>
      <c r="C21" s="26" t="s">
        <v>651</v>
      </c>
      <c r="D21" s="532"/>
      <c r="E21" s="542"/>
      <c r="F21" s="27" t="s">
        <v>652</v>
      </c>
      <c r="G21" s="138"/>
      <c r="H21" s="532"/>
      <c r="I21" s="533"/>
      <c r="K21" s="304">
        <f>IFERROR(VLOOKUP($H$7,$L$9:$O$127,VLOOKUP($G22,$Q$3:$R$5,2,0),0),0)</f>
        <v>0</v>
      </c>
      <c r="L21" s="288">
        <v>40</v>
      </c>
      <c r="M21" s="296">
        <v>8</v>
      </c>
      <c r="N21" s="296">
        <f>M21/2</f>
        <v>4</v>
      </c>
      <c r="O21" s="297">
        <v>1</v>
      </c>
      <c r="P21" s="297">
        <v>40</v>
      </c>
      <c r="Q21" s="297">
        <v>12</v>
      </c>
      <c r="R21" s="22"/>
    </row>
    <row r="22" spans="1:18" ht="15.75" x14ac:dyDescent="0.25">
      <c r="A22" s="329">
        <f t="shared" si="0"/>
        <v>0</v>
      </c>
      <c r="B22" s="538">
        <v>7</v>
      </c>
      <c r="C22" s="25"/>
      <c r="D22" s="540"/>
      <c r="E22" s="541"/>
      <c r="F22" s="540"/>
      <c r="G22" s="541"/>
      <c r="H22" s="301"/>
      <c r="I22" s="302"/>
      <c r="K22" s="303">
        <f>IFERROR(VLOOKUP($H$7,$L$9:$O$127,VLOOKUP($G23,$Q$3:$R$5,2,0),0),40)</f>
        <v>40</v>
      </c>
      <c r="L22" s="291">
        <f t="shared" si="1"/>
        <v>41</v>
      </c>
      <c r="M22" s="259">
        <v>8</v>
      </c>
      <c r="N22" s="259">
        <f t="shared" ref="N22:N85" si="2">M22/2</f>
        <v>4</v>
      </c>
      <c r="O22" s="292">
        <v>1</v>
      </c>
      <c r="P22" s="292">
        <v>40</v>
      </c>
      <c r="Q22" s="292">
        <v>12</v>
      </c>
      <c r="R22" s="22"/>
    </row>
    <row r="23" spans="1:18" ht="15.75" x14ac:dyDescent="0.25">
      <c r="A23" s="329">
        <f t="shared" si="0"/>
        <v>7</v>
      </c>
      <c r="B23" s="539"/>
      <c r="C23" s="26" t="s">
        <v>651</v>
      </c>
      <c r="D23" s="532"/>
      <c r="E23" s="542"/>
      <c r="F23" s="27" t="s">
        <v>652</v>
      </c>
      <c r="G23" s="138"/>
      <c r="H23" s="532"/>
      <c r="I23" s="533"/>
      <c r="K23" s="304">
        <f>IFERROR(VLOOKUP($H$7,$L$9:$O$127,VLOOKUP($G24,$Q$3:$R$5,2,0),0),0)</f>
        <v>0</v>
      </c>
      <c r="L23" s="291">
        <f t="shared" si="1"/>
        <v>42</v>
      </c>
      <c r="M23" s="259">
        <v>8</v>
      </c>
      <c r="N23" s="259">
        <f t="shared" si="2"/>
        <v>4</v>
      </c>
      <c r="O23" s="292">
        <v>1</v>
      </c>
      <c r="P23" s="292">
        <v>40</v>
      </c>
      <c r="Q23" s="292">
        <v>12</v>
      </c>
      <c r="R23" s="22"/>
    </row>
    <row r="24" spans="1:18" ht="15.75" x14ac:dyDescent="0.25">
      <c r="A24" s="329">
        <f t="shared" si="0"/>
        <v>0</v>
      </c>
      <c r="B24" s="538">
        <v>8</v>
      </c>
      <c r="C24" s="25"/>
      <c r="D24" s="540"/>
      <c r="E24" s="541"/>
      <c r="F24" s="540"/>
      <c r="G24" s="541"/>
      <c r="H24" s="301"/>
      <c r="I24" s="302"/>
      <c r="K24" s="303">
        <f>IFERROR(VLOOKUP($H$7,$L$9:$O$127,VLOOKUP($G25,$Q$3:$R$5,2,0),0),40)</f>
        <v>40</v>
      </c>
      <c r="L24" s="291">
        <f t="shared" si="1"/>
        <v>43</v>
      </c>
      <c r="M24" s="259">
        <v>8</v>
      </c>
      <c r="N24" s="259">
        <f t="shared" si="2"/>
        <v>4</v>
      </c>
      <c r="O24" s="292">
        <v>1</v>
      </c>
      <c r="P24" s="292">
        <v>40</v>
      </c>
      <c r="Q24" s="292">
        <v>12</v>
      </c>
      <c r="R24" s="22"/>
    </row>
    <row r="25" spans="1:18" ht="15.75" x14ac:dyDescent="0.25">
      <c r="A25" s="329">
        <f t="shared" si="0"/>
        <v>8</v>
      </c>
      <c r="B25" s="539"/>
      <c r="C25" s="26" t="s">
        <v>651</v>
      </c>
      <c r="D25" s="532"/>
      <c r="E25" s="542"/>
      <c r="F25" s="27" t="s">
        <v>652</v>
      </c>
      <c r="G25" s="138"/>
      <c r="H25" s="532"/>
      <c r="I25" s="533"/>
      <c r="K25" s="304">
        <f>IFERROR(VLOOKUP($H$7,$L$9:$O$127,VLOOKUP($G26,$Q$3:$R$5,2,0),0),0)</f>
        <v>0</v>
      </c>
      <c r="L25" s="291">
        <f t="shared" si="1"/>
        <v>44</v>
      </c>
      <c r="M25" s="259">
        <v>8</v>
      </c>
      <c r="N25" s="259">
        <f t="shared" si="2"/>
        <v>4</v>
      </c>
      <c r="O25" s="292">
        <v>1</v>
      </c>
      <c r="P25" s="292">
        <v>40</v>
      </c>
      <c r="Q25" s="292">
        <v>12</v>
      </c>
      <c r="R25" s="22"/>
    </row>
    <row r="26" spans="1:18" ht="15.75" x14ac:dyDescent="0.25">
      <c r="A26" s="329">
        <f t="shared" si="0"/>
        <v>0</v>
      </c>
      <c r="B26" s="538">
        <v>9</v>
      </c>
      <c r="C26" s="25"/>
      <c r="D26" s="540"/>
      <c r="E26" s="541"/>
      <c r="F26" s="540"/>
      <c r="G26" s="541"/>
      <c r="H26" s="301"/>
      <c r="I26" s="302"/>
      <c r="K26" s="303">
        <f>IFERROR(VLOOKUP($H$7,$L$9:$O$127,VLOOKUP($G27,$Q$3:$R$5,2,0),0),40)</f>
        <v>40</v>
      </c>
      <c r="L26" s="291">
        <f t="shared" si="1"/>
        <v>45</v>
      </c>
      <c r="M26" s="259">
        <v>8</v>
      </c>
      <c r="N26" s="259">
        <f t="shared" si="2"/>
        <v>4</v>
      </c>
      <c r="O26" s="292">
        <v>1</v>
      </c>
      <c r="P26" s="292">
        <v>40</v>
      </c>
      <c r="Q26" s="292">
        <v>12</v>
      </c>
      <c r="R26" s="22"/>
    </row>
    <row r="27" spans="1:18" ht="15.75" x14ac:dyDescent="0.25">
      <c r="A27" s="329">
        <f t="shared" si="0"/>
        <v>9</v>
      </c>
      <c r="B27" s="539"/>
      <c r="C27" s="26" t="s">
        <v>651</v>
      </c>
      <c r="D27" s="532"/>
      <c r="E27" s="542"/>
      <c r="F27" s="27" t="s">
        <v>652</v>
      </c>
      <c r="G27" s="138"/>
      <c r="H27" s="532"/>
      <c r="I27" s="533"/>
      <c r="K27" s="304">
        <f>IFERROR(VLOOKUP($H$7,$L$9:$O$127,VLOOKUP($G28,$Q$3:$R$5,2,0),0),0)</f>
        <v>0</v>
      </c>
      <c r="L27" s="291">
        <f t="shared" si="1"/>
        <v>46</v>
      </c>
      <c r="M27" s="259">
        <v>8</v>
      </c>
      <c r="N27" s="259">
        <f t="shared" si="2"/>
        <v>4</v>
      </c>
      <c r="O27" s="292">
        <v>1</v>
      </c>
      <c r="P27" s="292">
        <v>40</v>
      </c>
      <c r="Q27" s="292">
        <v>12</v>
      </c>
      <c r="R27" s="22"/>
    </row>
    <row r="28" spans="1:18" ht="15.75" x14ac:dyDescent="0.25">
      <c r="A28" s="329">
        <f t="shared" si="0"/>
        <v>0</v>
      </c>
      <c r="B28" s="538">
        <v>10</v>
      </c>
      <c r="C28" s="25"/>
      <c r="D28" s="540"/>
      <c r="E28" s="541"/>
      <c r="F28" s="540"/>
      <c r="G28" s="541"/>
      <c r="H28" s="301"/>
      <c r="I28" s="302"/>
      <c r="K28" s="303">
        <f>IFERROR(VLOOKUP($H$7,$L$9:$O$127,VLOOKUP($G29,$Q$3:$R$5,2,0),0),40)</f>
        <v>40</v>
      </c>
      <c r="L28" s="291">
        <f t="shared" si="1"/>
        <v>47</v>
      </c>
      <c r="M28" s="259">
        <v>8</v>
      </c>
      <c r="N28" s="259">
        <f t="shared" si="2"/>
        <v>4</v>
      </c>
      <c r="O28" s="292">
        <v>1</v>
      </c>
      <c r="P28" s="292">
        <v>40</v>
      </c>
      <c r="Q28" s="292">
        <v>12</v>
      </c>
      <c r="R28" s="22"/>
    </row>
    <row r="29" spans="1:18" ht="15.75" x14ac:dyDescent="0.25">
      <c r="A29" s="329">
        <f t="shared" si="0"/>
        <v>10</v>
      </c>
      <c r="B29" s="539"/>
      <c r="C29" s="26" t="s">
        <v>651</v>
      </c>
      <c r="D29" s="532"/>
      <c r="E29" s="542"/>
      <c r="F29" s="27" t="s">
        <v>652</v>
      </c>
      <c r="G29" s="138"/>
      <c r="H29" s="532"/>
      <c r="I29" s="533"/>
      <c r="K29" s="304">
        <f>IFERROR(VLOOKUP($H$7,$L$9:$O$127,VLOOKUP($G30,$Q$3:$R$5,2,0),0),0)</f>
        <v>0</v>
      </c>
      <c r="L29" s="291">
        <f t="shared" si="1"/>
        <v>48</v>
      </c>
      <c r="M29" s="259">
        <v>8</v>
      </c>
      <c r="N29" s="259">
        <f t="shared" si="2"/>
        <v>4</v>
      </c>
      <c r="O29" s="292">
        <v>1</v>
      </c>
      <c r="P29" s="292">
        <v>40</v>
      </c>
      <c r="Q29" s="292">
        <v>12</v>
      </c>
      <c r="R29" s="22"/>
    </row>
    <row r="30" spans="1:18" ht="16.5" customHeight="1" x14ac:dyDescent="0.25">
      <c r="A30" s="329"/>
      <c r="B30" s="537" t="s">
        <v>932</v>
      </c>
      <c r="C30" s="537"/>
      <c r="D30" s="537"/>
      <c r="E30" s="537"/>
      <c r="F30" s="537"/>
      <c r="G30" s="537"/>
      <c r="H30" s="537"/>
      <c r="I30" s="537"/>
      <c r="K30" s="285"/>
      <c r="L30" s="291">
        <f t="shared" si="1"/>
        <v>49</v>
      </c>
      <c r="M30" s="259">
        <v>8</v>
      </c>
      <c r="N30" s="259">
        <f t="shared" si="2"/>
        <v>4</v>
      </c>
      <c r="O30" s="292">
        <v>1</v>
      </c>
      <c r="P30" s="292">
        <v>40</v>
      </c>
      <c r="Q30" s="292">
        <v>12</v>
      </c>
      <c r="R30" s="22"/>
    </row>
    <row r="31" spans="1:18" x14ac:dyDescent="0.25">
      <c r="A31" s="329"/>
      <c r="B31" s="164"/>
      <c r="C31" s="164"/>
      <c r="D31" s="164"/>
      <c r="E31" s="164"/>
      <c r="F31" s="164"/>
      <c r="G31" s="164"/>
      <c r="H31" s="164"/>
      <c r="I31" s="164"/>
      <c r="L31" s="291">
        <f t="shared" si="1"/>
        <v>50</v>
      </c>
      <c r="M31" s="259">
        <v>8</v>
      </c>
      <c r="N31" s="259">
        <f t="shared" si="2"/>
        <v>4</v>
      </c>
      <c r="O31" s="292">
        <v>1</v>
      </c>
      <c r="P31" s="292">
        <v>40</v>
      </c>
      <c r="Q31" s="292">
        <v>12</v>
      </c>
      <c r="R31" s="22"/>
    </row>
    <row r="32" spans="1:18" x14ac:dyDescent="0.25">
      <c r="A32" s="329"/>
      <c r="B32" s="30" t="s">
        <v>958</v>
      </c>
      <c r="C32" s="31" t="s">
        <v>824</v>
      </c>
      <c r="D32" s="32"/>
      <c r="E32" s="32"/>
      <c r="F32" s="32"/>
      <c r="G32" s="32"/>
      <c r="H32" s="32"/>
      <c r="L32" s="291">
        <f t="shared" si="1"/>
        <v>51</v>
      </c>
      <c r="M32" s="259">
        <v>8</v>
      </c>
      <c r="N32" s="259">
        <f t="shared" si="2"/>
        <v>4</v>
      </c>
      <c r="O32" s="292">
        <v>1</v>
      </c>
      <c r="P32" s="292">
        <v>40</v>
      </c>
      <c r="Q32" s="292">
        <v>12</v>
      </c>
      <c r="R32" s="22"/>
    </row>
    <row r="33" spans="1:18" ht="15.75" thickBot="1" x14ac:dyDescent="0.3">
      <c r="A33" s="329"/>
      <c r="B33"/>
      <c r="C33"/>
      <c r="D33"/>
      <c r="E33"/>
      <c r="F33"/>
      <c r="G33"/>
      <c r="H33"/>
      <c r="L33" s="291">
        <f t="shared" si="1"/>
        <v>52</v>
      </c>
      <c r="M33" s="259">
        <v>8</v>
      </c>
      <c r="N33" s="259">
        <f t="shared" si="2"/>
        <v>4</v>
      </c>
      <c r="O33" s="292">
        <v>1</v>
      </c>
      <c r="P33" s="292">
        <v>40</v>
      </c>
      <c r="Q33" s="292">
        <v>12</v>
      </c>
      <c r="R33" s="22"/>
    </row>
    <row r="34" spans="1:18" ht="15.75" thickBot="1" x14ac:dyDescent="0.3">
      <c r="A34" s="329"/>
      <c r="B34" s="87" t="s">
        <v>0</v>
      </c>
      <c r="C34" s="189" t="s">
        <v>769</v>
      </c>
      <c r="D34" s="190"/>
      <c r="E34" s="139" t="s">
        <v>770</v>
      </c>
      <c r="F34" s="139"/>
      <c r="G34" s="190" t="s">
        <v>771</v>
      </c>
      <c r="H34" s="191"/>
      <c r="L34" s="291">
        <f t="shared" si="1"/>
        <v>53</v>
      </c>
      <c r="M34" s="259">
        <v>8</v>
      </c>
      <c r="N34" s="259">
        <f t="shared" si="2"/>
        <v>4</v>
      </c>
      <c r="O34" s="292">
        <v>1</v>
      </c>
      <c r="P34" s="292">
        <v>40</v>
      </c>
      <c r="Q34" s="292">
        <v>12</v>
      </c>
      <c r="R34" s="22"/>
    </row>
    <row r="35" spans="1:18" ht="15.75" thickTop="1" x14ac:dyDescent="0.25">
      <c r="A35" s="329"/>
      <c r="B35" s="555">
        <v>1</v>
      </c>
      <c r="C35" s="557"/>
      <c r="D35" s="558"/>
      <c r="E35" s="140"/>
      <c r="F35" s="534"/>
      <c r="G35" s="535"/>
      <c r="H35" s="536"/>
      <c r="L35" s="291">
        <f t="shared" si="1"/>
        <v>54</v>
      </c>
      <c r="M35" s="259">
        <v>8</v>
      </c>
      <c r="N35" s="259">
        <f t="shared" si="2"/>
        <v>4</v>
      </c>
      <c r="O35" s="292">
        <v>1</v>
      </c>
      <c r="P35" s="292">
        <v>40</v>
      </c>
      <c r="Q35" s="292">
        <v>12</v>
      </c>
      <c r="R35" s="22"/>
    </row>
    <row r="36" spans="1:18" x14ac:dyDescent="0.25">
      <c r="B36" s="556"/>
      <c r="C36" s="141" t="s">
        <v>772</v>
      </c>
      <c r="D36" s="530"/>
      <c r="E36" s="530"/>
      <c r="F36" s="559"/>
      <c r="G36" s="559"/>
      <c r="H36" s="560"/>
      <c r="L36" s="291">
        <f t="shared" si="1"/>
        <v>55</v>
      </c>
      <c r="M36" s="259">
        <v>8</v>
      </c>
      <c r="N36" s="259">
        <f t="shared" si="2"/>
        <v>4</v>
      </c>
      <c r="O36" s="292">
        <v>1</v>
      </c>
      <c r="P36" s="292">
        <v>40</v>
      </c>
      <c r="Q36" s="292">
        <v>12</v>
      </c>
      <c r="R36" s="22"/>
    </row>
    <row r="37" spans="1:18" x14ac:dyDescent="0.25">
      <c r="B37" s="520">
        <v>2</v>
      </c>
      <c r="C37" s="522"/>
      <c r="D37" s="523"/>
      <c r="E37" s="140"/>
      <c r="F37" s="524"/>
      <c r="G37" s="525"/>
      <c r="H37" s="526"/>
      <c r="L37" s="291">
        <f t="shared" si="1"/>
        <v>56</v>
      </c>
      <c r="M37" s="259">
        <v>8</v>
      </c>
      <c r="N37" s="259">
        <f t="shared" si="2"/>
        <v>4</v>
      </c>
      <c r="O37" s="292">
        <v>1</v>
      </c>
      <c r="P37" s="292">
        <v>40</v>
      </c>
      <c r="Q37" s="292">
        <v>12</v>
      </c>
      <c r="R37" s="22"/>
    </row>
    <row r="38" spans="1:18" x14ac:dyDescent="0.25">
      <c r="B38" s="529">
        <v>4</v>
      </c>
      <c r="C38" s="141" t="s">
        <v>772</v>
      </c>
      <c r="D38" s="530"/>
      <c r="E38" s="530"/>
      <c r="F38" s="530"/>
      <c r="G38" s="530"/>
      <c r="H38" s="531"/>
      <c r="L38" s="291">
        <f t="shared" si="1"/>
        <v>57</v>
      </c>
      <c r="M38" s="259">
        <v>8</v>
      </c>
      <c r="N38" s="259">
        <f t="shared" si="2"/>
        <v>4</v>
      </c>
      <c r="O38" s="292">
        <v>1</v>
      </c>
      <c r="P38" s="292">
        <v>40</v>
      </c>
      <c r="Q38" s="292">
        <v>12</v>
      </c>
      <c r="R38" s="22"/>
    </row>
    <row r="39" spans="1:18" x14ac:dyDescent="0.25">
      <c r="B39" s="520">
        <v>3</v>
      </c>
      <c r="C39" s="522"/>
      <c r="D39" s="523"/>
      <c r="E39" s="140"/>
      <c r="F39" s="524"/>
      <c r="G39" s="525"/>
      <c r="H39" s="526"/>
      <c r="L39" s="291">
        <f t="shared" si="1"/>
        <v>58</v>
      </c>
      <c r="M39" s="259">
        <v>8</v>
      </c>
      <c r="N39" s="259">
        <f t="shared" si="2"/>
        <v>4</v>
      </c>
      <c r="O39" s="292">
        <v>1</v>
      </c>
      <c r="P39" s="292">
        <v>40</v>
      </c>
      <c r="Q39" s="292">
        <v>12</v>
      </c>
      <c r="R39" s="22"/>
    </row>
    <row r="40" spans="1:18" ht="15.75" thickBot="1" x14ac:dyDescent="0.3">
      <c r="B40" s="529">
        <v>4</v>
      </c>
      <c r="C40" s="141" t="s">
        <v>772</v>
      </c>
      <c r="D40" s="530"/>
      <c r="E40" s="530"/>
      <c r="F40" s="530"/>
      <c r="G40" s="530"/>
      <c r="H40" s="531"/>
      <c r="L40" s="293">
        <f t="shared" si="1"/>
        <v>59</v>
      </c>
      <c r="M40" s="294">
        <v>8</v>
      </c>
      <c r="N40" s="294">
        <f t="shared" si="2"/>
        <v>4</v>
      </c>
      <c r="O40" s="295">
        <v>1</v>
      </c>
      <c r="P40" s="295">
        <v>40</v>
      </c>
      <c r="Q40" s="295">
        <v>12</v>
      </c>
      <c r="R40" s="22"/>
    </row>
    <row r="41" spans="1:18" x14ac:dyDescent="0.25">
      <c r="B41" s="520">
        <v>4</v>
      </c>
      <c r="C41" s="522"/>
      <c r="D41" s="523"/>
      <c r="E41" s="140"/>
      <c r="F41" s="524"/>
      <c r="G41" s="525"/>
      <c r="H41" s="526"/>
      <c r="L41" s="288">
        <f t="shared" si="1"/>
        <v>60</v>
      </c>
      <c r="M41" s="296">
        <v>12</v>
      </c>
      <c r="N41" s="296">
        <f t="shared" si="2"/>
        <v>6</v>
      </c>
      <c r="O41" s="297">
        <v>1</v>
      </c>
      <c r="P41" s="297">
        <v>40</v>
      </c>
      <c r="Q41" s="297">
        <v>12</v>
      </c>
      <c r="R41" s="22"/>
    </row>
    <row r="42" spans="1:18" x14ac:dyDescent="0.25">
      <c r="B42" s="529">
        <v>4</v>
      </c>
      <c r="C42" s="141" t="s">
        <v>772</v>
      </c>
      <c r="D42" s="530"/>
      <c r="E42" s="530"/>
      <c r="F42" s="530"/>
      <c r="G42" s="530"/>
      <c r="H42" s="531"/>
      <c r="L42" s="291">
        <f t="shared" si="1"/>
        <v>61</v>
      </c>
      <c r="M42" s="259">
        <v>12</v>
      </c>
      <c r="N42" s="259">
        <f t="shared" si="2"/>
        <v>6</v>
      </c>
      <c r="O42" s="292">
        <v>1</v>
      </c>
      <c r="P42" s="292">
        <v>40</v>
      </c>
      <c r="Q42" s="292">
        <v>12</v>
      </c>
      <c r="R42" s="22"/>
    </row>
    <row r="43" spans="1:18" x14ac:dyDescent="0.25">
      <c r="B43" s="520">
        <v>5</v>
      </c>
      <c r="C43" s="522"/>
      <c r="D43" s="523"/>
      <c r="E43" s="140"/>
      <c r="F43" s="524"/>
      <c r="G43" s="525"/>
      <c r="H43" s="526"/>
      <c r="L43" s="291">
        <f t="shared" si="1"/>
        <v>62</v>
      </c>
      <c r="M43" s="259">
        <v>12</v>
      </c>
      <c r="N43" s="259">
        <f t="shared" si="2"/>
        <v>6</v>
      </c>
      <c r="O43" s="292">
        <v>1</v>
      </c>
      <c r="P43" s="292">
        <v>40</v>
      </c>
      <c r="Q43" s="292">
        <v>12</v>
      </c>
      <c r="R43" s="22"/>
    </row>
    <row r="44" spans="1:18" x14ac:dyDescent="0.25">
      <c r="B44" s="529">
        <v>4</v>
      </c>
      <c r="C44" s="141" t="s">
        <v>772</v>
      </c>
      <c r="D44" s="530"/>
      <c r="E44" s="530"/>
      <c r="F44" s="530"/>
      <c r="G44" s="530"/>
      <c r="H44" s="531"/>
      <c r="L44" s="291">
        <f t="shared" si="1"/>
        <v>63</v>
      </c>
      <c r="M44" s="259">
        <v>12</v>
      </c>
      <c r="N44" s="259">
        <f t="shared" si="2"/>
        <v>6</v>
      </c>
      <c r="O44" s="292">
        <v>1</v>
      </c>
      <c r="P44" s="292">
        <v>40</v>
      </c>
      <c r="Q44" s="292">
        <v>12</v>
      </c>
      <c r="R44" s="22"/>
    </row>
    <row r="45" spans="1:18" x14ac:dyDescent="0.25">
      <c r="B45" s="520">
        <v>6</v>
      </c>
      <c r="C45" s="522"/>
      <c r="D45" s="523"/>
      <c r="E45" s="140"/>
      <c r="F45" s="524"/>
      <c r="G45" s="525"/>
      <c r="H45" s="526"/>
      <c r="L45" s="291">
        <f t="shared" si="1"/>
        <v>64</v>
      </c>
      <c r="M45" s="259">
        <v>12</v>
      </c>
      <c r="N45" s="259">
        <f t="shared" si="2"/>
        <v>6</v>
      </c>
      <c r="O45" s="292">
        <v>1</v>
      </c>
      <c r="P45" s="292">
        <v>40</v>
      </c>
      <c r="Q45" s="292">
        <v>12</v>
      </c>
      <c r="R45" s="22"/>
    </row>
    <row r="46" spans="1:18" ht="15.75" thickBot="1" x14ac:dyDescent="0.3">
      <c r="B46" s="521">
        <v>4</v>
      </c>
      <c r="C46" s="142" t="s">
        <v>772</v>
      </c>
      <c r="D46" s="527"/>
      <c r="E46" s="527"/>
      <c r="F46" s="527"/>
      <c r="G46" s="527"/>
      <c r="H46" s="528"/>
      <c r="L46" s="291">
        <f t="shared" si="1"/>
        <v>65</v>
      </c>
      <c r="M46" s="259">
        <v>12</v>
      </c>
      <c r="N46" s="259">
        <f t="shared" si="2"/>
        <v>6</v>
      </c>
      <c r="O46" s="292">
        <v>1</v>
      </c>
      <c r="P46" s="292">
        <v>40</v>
      </c>
      <c r="Q46" s="292">
        <v>12</v>
      </c>
      <c r="R46" s="22"/>
    </row>
    <row r="47" spans="1:18" x14ac:dyDescent="0.25">
      <c r="B47"/>
      <c r="C47"/>
      <c r="D47"/>
      <c r="E47"/>
      <c r="F47"/>
      <c r="G47"/>
      <c r="H47"/>
      <c r="L47" s="291">
        <f t="shared" si="1"/>
        <v>66</v>
      </c>
      <c r="M47" s="259">
        <v>12</v>
      </c>
      <c r="N47" s="259">
        <f t="shared" si="2"/>
        <v>6</v>
      </c>
      <c r="O47" s="292">
        <v>1</v>
      </c>
      <c r="P47" s="292">
        <v>40</v>
      </c>
      <c r="Q47" s="292">
        <v>12</v>
      </c>
      <c r="R47" s="22"/>
    </row>
    <row r="48" spans="1:18" x14ac:dyDescent="0.25">
      <c r="L48" s="291">
        <f t="shared" si="1"/>
        <v>67</v>
      </c>
      <c r="M48" s="259">
        <v>12</v>
      </c>
      <c r="N48" s="259">
        <f t="shared" si="2"/>
        <v>6</v>
      </c>
      <c r="O48" s="292">
        <v>1</v>
      </c>
      <c r="P48" s="292">
        <v>40</v>
      </c>
      <c r="Q48" s="292">
        <v>12</v>
      </c>
      <c r="R48" s="22"/>
    </row>
    <row r="49" spans="12:18" x14ac:dyDescent="0.25">
      <c r="L49" s="291">
        <f t="shared" si="1"/>
        <v>68</v>
      </c>
      <c r="M49" s="259">
        <v>12</v>
      </c>
      <c r="N49" s="259">
        <f t="shared" si="2"/>
        <v>6</v>
      </c>
      <c r="O49" s="292">
        <v>1</v>
      </c>
      <c r="P49" s="292">
        <v>40</v>
      </c>
      <c r="Q49" s="292">
        <v>12</v>
      </c>
      <c r="R49" s="22"/>
    </row>
    <row r="50" spans="12:18" x14ac:dyDescent="0.25">
      <c r="L50" s="291">
        <f t="shared" si="1"/>
        <v>69</v>
      </c>
      <c r="M50" s="259">
        <v>12</v>
      </c>
      <c r="N50" s="259">
        <f t="shared" si="2"/>
        <v>6</v>
      </c>
      <c r="O50" s="292">
        <v>1</v>
      </c>
      <c r="P50" s="292">
        <v>40</v>
      </c>
      <c r="Q50" s="292">
        <v>12</v>
      </c>
      <c r="R50" s="22"/>
    </row>
    <row r="51" spans="12:18" x14ac:dyDescent="0.25">
      <c r="L51" s="291">
        <f t="shared" si="1"/>
        <v>70</v>
      </c>
      <c r="M51" s="259">
        <v>12</v>
      </c>
      <c r="N51" s="259">
        <f t="shared" si="2"/>
        <v>6</v>
      </c>
      <c r="O51" s="292">
        <v>1</v>
      </c>
      <c r="P51" s="292">
        <v>40</v>
      </c>
      <c r="Q51" s="292">
        <v>12</v>
      </c>
      <c r="R51" s="22"/>
    </row>
    <row r="52" spans="12:18" x14ac:dyDescent="0.25">
      <c r="L52" s="291">
        <f t="shared" si="1"/>
        <v>71</v>
      </c>
      <c r="M52" s="259">
        <v>12</v>
      </c>
      <c r="N52" s="259">
        <f t="shared" si="2"/>
        <v>6</v>
      </c>
      <c r="O52" s="292">
        <v>1</v>
      </c>
      <c r="P52" s="292">
        <v>40</v>
      </c>
      <c r="Q52" s="292">
        <v>12</v>
      </c>
      <c r="R52" s="22"/>
    </row>
    <row r="53" spans="12:18" x14ac:dyDescent="0.25">
      <c r="L53" s="291">
        <f t="shared" si="1"/>
        <v>72</v>
      </c>
      <c r="M53" s="259">
        <v>12</v>
      </c>
      <c r="N53" s="259">
        <f t="shared" si="2"/>
        <v>6</v>
      </c>
      <c r="O53" s="292">
        <v>1</v>
      </c>
      <c r="P53" s="292">
        <v>40</v>
      </c>
      <c r="Q53" s="292">
        <v>12</v>
      </c>
      <c r="R53" s="22"/>
    </row>
    <row r="54" spans="12:18" x14ac:dyDescent="0.25">
      <c r="L54" s="291">
        <f t="shared" si="1"/>
        <v>73</v>
      </c>
      <c r="M54" s="259">
        <v>12</v>
      </c>
      <c r="N54" s="259">
        <f t="shared" si="2"/>
        <v>6</v>
      </c>
      <c r="O54" s="292">
        <v>1</v>
      </c>
      <c r="P54" s="292">
        <v>40</v>
      </c>
      <c r="Q54" s="292">
        <v>12</v>
      </c>
      <c r="R54" s="22"/>
    </row>
    <row r="55" spans="12:18" x14ac:dyDescent="0.25">
      <c r="L55" s="291">
        <f t="shared" si="1"/>
        <v>74</v>
      </c>
      <c r="M55" s="259">
        <v>12</v>
      </c>
      <c r="N55" s="259">
        <f t="shared" si="2"/>
        <v>6</v>
      </c>
      <c r="O55" s="292">
        <v>1</v>
      </c>
      <c r="P55" s="292">
        <v>40</v>
      </c>
      <c r="Q55" s="292">
        <v>12</v>
      </c>
      <c r="R55" s="22"/>
    </row>
    <row r="56" spans="12:18" x14ac:dyDescent="0.25">
      <c r="L56" s="291">
        <f t="shared" si="1"/>
        <v>75</v>
      </c>
      <c r="M56" s="259">
        <v>12</v>
      </c>
      <c r="N56" s="259">
        <f t="shared" si="2"/>
        <v>6</v>
      </c>
      <c r="O56" s="292">
        <v>1</v>
      </c>
      <c r="P56" s="292">
        <v>40</v>
      </c>
      <c r="Q56" s="292">
        <v>12</v>
      </c>
      <c r="R56" s="22"/>
    </row>
    <row r="57" spans="12:18" x14ac:dyDescent="0.25">
      <c r="L57" s="291">
        <f t="shared" si="1"/>
        <v>76</v>
      </c>
      <c r="M57" s="259">
        <v>12</v>
      </c>
      <c r="N57" s="259">
        <f t="shared" si="2"/>
        <v>6</v>
      </c>
      <c r="O57" s="292">
        <v>1</v>
      </c>
      <c r="P57" s="292">
        <v>40</v>
      </c>
      <c r="Q57" s="292">
        <v>12</v>
      </c>
      <c r="R57" s="22"/>
    </row>
    <row r="58" spans="12:18" x14ac:dyDescent="0.25">
      <c r="L58" s="291">
        <f t="shared" si="1"/>
        <v>77</v>
      </c>
      <c r="M58" s="259">
        <v>12</v>
      </c>
      <c r="N58" s="259">
        <f t="shared" si="2"/>
        <v>6</v>
      </c>
      <c r="O58" s="292">
        <v>1</v>
      </c>
      <c r="P58" s="292">
        <v>40</v>
      </c>
      <c r="Q58" s="292">
        <v>12</v>
      </c>
      <c r="R58" s="22"/>
    </row>
    <row r="59" spans="12:18" x14ac:dyDescent="0.25">
      <c r="L59" s="291">
        <f t="shared" si="1"/>
        <v>78</v>
      </c>
      <c r="M59" s="259">
        <v>12</v>
      </c>
      <c r="N59" s="259">
        <f t="shared" si="2"/>
        <v>6</v>
      </c>
      <c r="O59" s="292">
        <v>1</v>
      </c>
      <c r="P59" s="292">
        <v>40</v>
      </c>
      <c r="Q59" s="292">
        <v>12</v>
      </c>
      <c r="R59" s="22"/>
    </row>
    <row r="60" spans="12:18" ht="15.75" thickBot="1" x14ac:dyDescent="0.3">
      <c r="L60" s="293">
        <f t="shared" si="1"/>
        <v>79</v>
      </c>
      <c r="M60" s="294">
        <v>12</v>
      </c>
      <c r="N60" s="294">
        <f t="shared" si="2"/>
        <v>6</v>
      </c>
      <c r="O60" s="295">
        <v>1</v>
      </c>
      <c r="P60" s="295">
        <v>40</v>
      </c>
      <c r="Q60" s="295">
        <v>12</v>
      </c>
      <c r="R60" s="22"/>
    </row>
    <row r="61" spans="12:18" x14ac:dyDescent="0.25">
      <c r="L61" s="288">
        <f t="shared" si="1"/>
        <v>80</v>
      </c>
      <c r="M61" s="296">
        <v>16</v>
      </c>
      <c r="N61" s="296">
        <f t="shared" si="2"/>
        <v>8</v>
      </c>
      <c r="O61" s="297">
        <v>1</v>
      </c>
      <c r="P61" s="297">
        <v>40</v>
      </c>
      <c r="Q61" s="297">
        <v>12</v>
      </c>
      <c r="R61" s="22"/>
    </row>
    <row r="62" spans="12:18" x14ac:dyDescent="0.25">
      <c r="L62" s="291">
        <f t="shared" si="1"/>
        <v>81</v>
      </c>
      <c r="M62" s="259">
        <v>16</v>
      </c>
      <c r="N62" s="259">
        <f t="shared" si="2"/>
        <v>8</v>
      </c>
      <c r="O62" s="292">
        <v>1</v>
      </c>
      <c r="P62" s="292">
        <v>40</v>
      </c>
      <c r="Q62" s="292">
        <v>12</v>
      </c>
      <c r="R62" s="22"/>
    </row>
    <row r="63" spans="12:18" x14ac:dyDescent="0.25">
      <c r="L63" s="291">
        <f t="shared" si="1"/>
        <v>82</v>
      </c>
      <c r="M63" s="259">
        <v>16</v>
      </c>
      <c r="N63" s="259">
        <f t="shared" si="2"/>
        <v>8</v>
      </c>
      <c r="O63" s="292">
        <v>1</v>
      </c>
      <c r="P63" s="292">
        <v>40</v>
      </c>
      <c r="Q63" s="292">
        <v>12</v>
      </c>
      <c r="R63" s="22"/>
    </row>
    <row r="64" spans="12:18" x14ac:dyDescent="0.25">
      <c r="L64" s="291">
        <f t="shared" si="1"/>
        <v>83</v>
      </c>
      <c r="M64" s="259">
        <v>16</v>
      </c>
      <c r="N64" s="259">
        <f t="shared" si="2"/>
        <v>8</v>
      </c>
      <c r="O64" s="292">
        <v>1</v>
      </c>
      <c r="P64" s="292">
        <v>40</v>
      </c>
      <c r="Q64" s="292">
        <v>12</v>
      </c>
      <c r="R64" s="22"/>
    </row>
    <row r="65" spans="12:18" x14ac:dyDescent="0.25">
      <c r="L65" s="291">
        <f t="shared" si="1"/>
        <v>84</v>
      </c>
      <c r="M65" s="259">
        <v>16</v>
      </c>
      <c r="N65" s="259">
        <f t="shared" si="2"/>
        <v>8</v>
      </c>
      <c r="O65" s="292">
        <v>1</v>
      </c>
      <c r="P65" s="292">
        <v>40</v>
      </c>
      <c r="Q65" s="292">
        <v>12</v>
      </c>
      <c r="R65" s="22"/>
    </row>
    <row r="66" spans="12:18" x14ac:dyDescent="0.25">
      <c r="L66" s="291">
        <f t="shared" si="1"/>
        <v>85</v>
      </c>
      <c r="M66" s="259">
        <v>16</v>
      </c>
      <c r="N66" s="259">
        <f t="shared" si="2"/>
        <v>8</v>
      </c>
      <c r="O66" s="292">
        <v>1</v>
      </c>
      <c r="P66" s="292">
        <v>40</v>
      </c>
      <c r="Q66" s="292">
        <v>12</v>
      </c>
      <c r="R66" s="22"/>
    </row>
    <row r="67" spans="12:18" x14ac:dyDescent="0.25">
      <c r="L67" s="291">
        <f t="shared" si="1"/>
        <v>86</v>
      </c>
      <c r="M67" s="259">
        <v>16</v>
      </c>
      <c r="N67" s="259">
        <f t="shared" si="2"/>
        <v>8</v>
      </c>
      <c r="O67" s="292">
        <v>1</v>
      </c>
      <c r="P67" s="292">
        <v>40</v>
      </c>
      <c r="Q67" s="292">
        <v>12</v>
      </c>
      <c r="R67" s="22"/>
    </row>
    <row r="68" spans="12:18" x14ac:dyDescent="0.25">
      <c r="L68" s="291">
        <f t="shared" si="1"/>
        <v>87</v>
      </c>
      <c r="M68" s="259">
        <v>16</v>
      </c>
      <c r="N68" s="259">
        <f t="shared" si="2"/>
        <v>8</v>
      </c>
      <c r="O68" s="292">
        <v>1</v>
      </c>
      <c r="P68" s="292">
        <v>40</v>
      </c>
      <c r="Q68" s="292">
        <v>12</v>
      </c>
      <c r="R68" s="22"/>
    </row>
    <row r="69" spans="12:18" x14ac:dyDescent="0.25">
      <c r="L69" s="291">
        <f t="shared" si="1"/>
        <v>88</v>
      </c>
      <c r="M69" s="259">
        <v>16</v>
      </c>
      <c r="N69" s="259">
        <f t="shared" si="2"/>
        <v>8</v>
      </c>
      <c r="O69" s="292">
        <v>1</v>
      </c>
      <c r="P69" s="292">
        <v>40</v>
      </c>
      <c r="Q69" s="292">
        <v>12</v>
      </c>
      <c r="R69" s="22"/>
    </row>
    <row r="70" spans="12:18" x14ac:dyDescent="0.25">
      <c r="L70" s="291">
        <f t="shared" si="1"/>
        <v>89</v>
      </c>
      <c r="M70" s="259">
        <v>16</v>
      </c>
      <c r="N70" s="259">
        <f t="shared" si="2"/>
        <v>8</v>
      </c>
      <c r="O70" s="292">
        <v>1</v>
      </c>
      <c r="P70" s="292">
        <v>40</v>
      </c>
      <c r="Q70" s="292">
        <v>12</v>
      </c>
      <c r="R70" s="22"/>
    </row>
    <row r="71" spans="12:18" x14ac:dyDescent="0.25">
      <c r="L71" s="291">
        <f t="shared" si="1"/>
        <v>90</v>
      </c>
      <c r="M71" s="259">
        <v>16</v>
      </c>
      <c r="N71" s="259">
        <f t="shared" si="2"/>
        <v>8</v>
      </c>
      <c r="O71" s="292">
        <v>1</v>
      </c>
      <c r="P71" s="292">
        <v>40</v>
      </c>
      <c r="Q71" s="292">
        <v>12</v>
      </c>
      <c r="R71" s="22"/>
    </row>
    <row r="72" spans="12:18" x14ac:dyDescent="0.25">
      <c r="L72" s="291">
        <f t="shared" si="1"/>
        <v>91</v>
      </c>
      <c r="M72" s="259">
        <v>16</v>
      </c>
      <c r="N72" s="259">
        <f t="shared" si="2"/>
        <v>8</v>
      </c>
      <c r="O72" s="292">
        <v>1</v>
      </c>
      <c r="P72" s="292">
        <v>40</v>
      </c>
      <c r="Q72" s="292">
        <v>12</v>
      </c>
      <c r="R72" s="22"/>
    </row>
    <row r="73" spans="12:18" x14ac:dyDescent="0.25">
      <c r="L73" s="291">
        <f t="shared" si="1"/>
        <v>92</v>
      </c>
      <c r="M73" s="259">
        <v>16</v>
      </c>
      <c r="N73" s="259">
        <f t="shared" si="2"/>
        <v>8</v>
      </c>
      <c r="O73" s="292">
        <v>1</v>
      </c>
      <c r="P73" s="292">
        <v>40</v>
      </c>
      <c r="Q73" s="292">
        <v>12</v>
      </c>
      <c r="R73" s="22"/>
    </row>
    <row r="74" spans="12:18" x14ac:dyDescent="0.25">
      <c r="L74" s="291">
        <f t="shared" si="1"/>
        <v>93</v>
      </c>
      <c r="M74" s="259">
        <v>16</v>
      </c>
      <c r="N74" s="259">
        <f t="shared" si="2"/>
        <v>8</v>
      </c>
      <c r="O74" s="292">
        <v>1</v>
      </c>
      <c r="P74" s="292">
        <v>40</v>
      </c>
      <c r="Q74" s="292">
        <v>12</v>
      </c>
      <c r="R74" s="22"/>
    </row>
    <row r="75" spans="12:18" x14ac:dyDescent="0.25">
      <c r="L75" s="291">
        <f t="shared" si="1"/>
        <v>94</v>
      </c>
      <c r="M75" s="259">
        <v>16</v>
      </c>
      <c r="N75" s="259">
        <f t="shared" si="2"/>
        <v>8</v>
      </c>
      <c r="O75" s="292">
        <v>1</v>
      </c>
      <c r="P75" s="292">
        <v>40</v>
      </c>
      <c r="Q75" s="292">
        <v>12</v>
      </c>
      <c r="R75" s="22"/>
    </row>
    <row r="76" spans="12:18" x14ac:dyDescent="0.25">
      <c r="L76" s="291">
        <f t="shared" si="1"/>
        <v>95</v>
      </c>
      <c r="M76" s="259">
        <v>16</v>
      </c>
      <c r="N76" s="259">
        <f t="shared" si="2"/>
        <v>8</v>
      </c>
      <c r="O76" s="292">
        <v>1</v>
      </c>
      <c r="P76" s="292">
        <v>40</v>
      </c>
      <c r="Q76" s="292">
        <v>12</v>
      </c>
      <c r="R76" s="22"/>
    </row>
    <row r="77" spans="12:18" x14ac:dyDescent="0.25">
      <c r="L77" s="291">
        <f t="shared" ref="L77:L99" si="3">L76+1</f>
        <v>96</v>
      </c>
      <c r="M77" s="259">
        <v>16</v>
      </c>
      <c r="N77" s="259">
        <f t="shared" si="2"/>
        <v>8</v>
      </c>
      <c r="O77" s="292">
        <v>1</v>
      </c>
      <c r="P77" s="292">
        <v>40</v>
      </c>
      <c r="Q77" s="292">
        <v>12</v>
      </c>
      <c r="R77" s="22"/>
    </row>
    <row r="78" spans="12:18" x14ac:dyDescent="0.25">
      <c r="L78" s="291">
        <f t="shared" si="3"/>
        <v>97</v>
      </c>
      <c r="M78" s="259">
        <v>16</v>
      </c>
      <c r="N78" s="259">
        <f t="shared" si="2"/>
        <v>8</v>
      </c>
      <c r="O78" s="292">
        <v>1</v>
      </c>
      <c r="P78" s="292">
        <v>40</v>
      </c>
      <c r="Q78" s="292">
        <v>12</v>
      </c>
      <c r="R78" s="22"/>
    </row>
    <row r="79" spans="12:18" x14ac:dyDescent="0.25">
      <c r="L79" s="291">
        <f t="shared" si="3"/>
        <v>98</v>
      </c>
      <c r="M79" s="259">
        <v>16</v>
      </c>
      <c r="N79" s="259">
        <f t="shared" si="2"/>
        <v>8</v>
      </c>
      <c r="O79" s="292">
        <v>1</v>
      </c>
      <c r="P79" s="292">
        <v>40</v>
      </c>
      <c r="Q79" s="292">
        <v>12</v>
      </c>
      <c r="R79" s="22"/>
    </row>
    <row r="80" spans="12:18" ht="15.75" thickBot="1" x14ac:dyDescent="0.3">
      <c r="L80" s="293">
        <f t="shared" si="3"/>
        <v>99</v>
      </c>
      <c r="M80" s="294">
        <v>16</v>
      </c>
      <c r="N80" s="294">
        <f t="shared" si="2"/>
        <v>8</v>
      </c>
      <c r="O80" s="295">
        <v>1</v>
      </c>
      <c r="P80" s="295">
        <v>40</v>
      </c>
      <c r="Q80" s="295">
        <v>12</v>
      </c>
      <c r="R80" s="22"/>
    </row>
    <row r="81" spans="12:18" x14ac:dyDescent="0.25">
      <c r="L81" s="259">
        <f t="shared" si="3"/>
        <v>100</v>
      </c>
      <c r="M81" s="259">
        <v>20</v>
      </c>
      <c r="N81" s="259">
        <f t="shared" si="2"/>
        <v>10</v>
      </c>
      <c r="O81" s="259">
        <v>1</v>
      </c>
      <c r="P81" s="259">
        <v>40</v>
      </c>
      <c r="Q81" s="259">
        <v>24</v>
      </c>
      <c r="R81" s="22"/>
    </row>
    <row r="82" spans="12:18" x14ac:dyDescent="0.25">
      <c r="L82" s="259">
        <v>200</v>
      </c>
      <c r="M82" s="259">
        <v>20</v>
      </c>
      <c r="N82" s="259">
        <f t="shared" si="2"/>
        <v>10</v>
      </c>
      <c r="O82" s="259">
        <v>1</v>
      </c>
      <c r="P82" s="259">
        <v>40</v>
      </c>
      <c r="Q82" s="259">
        <v>24</v>
      </c>
      <c r="R82" s="22"/>
    </row>
    <row r="83" spans="12:18" x14ac:dyDescent="0.25">
      <c r="L83" s="259">
        <f t="shared" si="3"/>
        <v>201</v>
      </c>
      <c r="M83" s="259">
        <v>20</v>
      </c>
      <c r="N83" s="259">
        <f t="shared" si="2"/>
        <v>10</v>
      </c>
      <c r="O83" s="259">
        <v>1</v>
      </c>
      <c r="P83" s="259">
        <v>40</v>
      </c>
      <c r="Q83" s="259">
        <v>24</v>
      </c>
      <c r="R83" s="22"/>
    </row>
    <row r="84" spans="12:18" x14ac:dyDescent="0.25">
      <c r="L84" s="259">
        <f t="shared" si="3"/>
        <v>202</v>
      </c>
      <c r="M84" s="259">
        <v>20</v>
      </c>
      <c r="N84" s="259">
        <f t="shared" si="2"/>
        <v>10</v>
      </c>
      <c r="O84" s="259">
        <v>1</v>
      </c>
      <c r="P84" s="259">
        <v>40</v>
      </c>
      <c r="Q84" s="259">
        <v>24</v>
      </c>
      <c r="R84" s="22"/>
    </row>
    <row r="85" spans="12:18" x14ac:dyDescent="0.25">
      <c r="L85" s="259">
        <f t="shared" si="3"/>
        <v>203</v>
      </c>
      <c r="M85" s="259">
        <v>20</v>
      </c>
      <c r="N85" s="259">
        <f t="shared" si="2"/>
        <v>10</v>
      </c>
      <c r="O85" s="259">
        <v>1</v>
      </c>
      <c r="P85" s="259">
        <v>40</v>
      </c>
      <c r="Q85" s="259">
        <v>24</v>
      </c>
      <c r="R85" s="22"/>
    </row>
    <row r="86" spans="12:18" x14ac:dyDescent="0.25">
      <c r="L86" s="259">
        <f t="shared" si="3"/>
        <v>204</v>
      </c>
      <c r="M86" s="259">
        <v>20</v>
      </c>
      <c r="N86" s="259">
        <f t="shared" ref="N86:N127" si="4">M86/2</f>
        <v>10</v>
      </c>
      <c r="O86" s="259">
        <v>1</v>
      </c>
      <c r="P86" s="259">
        <v>40</v>
      </c>
      <c r="Q86" s="259">
        <v>24</v>
      </c>
      <c r="R86" s="22"/>
    </row>
    <row r="87" spans="12:18" x14ac:dyDescent="0.25">
      <c r="L87" s="259">
        <f t="shared" si="3"/>
        <v>205</v>
      </c>
      <c r="M87" s="259">
        <v>20</v>
      </c>
      <c r="N87" s="259">
        <f t="shared" si="4"/>
        <v>10</v>
      </c>
      <c r="O87" s="259">
        <v>1</v>
      </c>
      <c r="P87" s="259">
        <v>40</v>
      </c>
      <c r="Q87" s="259">
        <v>24</v>
      </c>
      <c r="R87" s="22"/>
    </row>
    <row r="88" spans="12:18" x14ac:dyDescent="0.25">
      <c r="L88" s="259">
        <f t="shared" si="3"/>
        <v>206</v>
      </c>
      <c r="M88" s="259">
        <v>20</v>
      </c>
      <c r="N88" s="259">
        <f t="shared" si="4"/>
        <v>10</v>
      </c>
      <c r="O88" s="259">
        <v>1</v>
      </c>
      <c r="P88" s="259">
        <v>40</v>
      </c>
      <c r="Q88" s="259">
        <v>24</v>
      </c>
      <c r="R88" s="22"/>
    </row>
    <row r="89" spans="12:18" x14ac:dyDescent="0.25">
      <c r="L89" s="259">
        <f t="shared" si="3"/>
        <v>207</v>
      </c>
      <c r="M89" s="259">
        <v>20</v>
      </c>
      <c r="N89" s="259">
        <f t="shared" si="4"/>
        <v>10</v>
      </c>
      <c r="O89" s="259">
        <v>1</v>
      </c>
      <c r="P89" s="259">
        <v>40</v>
      </c>
      <c r="Q89" s="259">
        <v>24</v>
      </c>
      <c r="R89" s="22"/>
    </row>
    <row r="90" spans="12:18" x14ac:dyDescent="0.25">
      <c r="L90" s="259">
        <f t="shared" si="3"/>
        <v>208</v>
      </c>
      <c r="M90" s="259">
        <v>20</v>
      </c>
      <c r="N90" s="259">
        <f t="shared" si="4"/>
        <v>10</v>
      </c>
      <c r="O90" s="259">
        <v>1</v>
      </c>
      <c r="P90" s="259">
        <v>40</v>
      </c>
      <c r="Q90" s="259">
        <v>24</v>
      </c>
      <c r="R90" s="22"/>
    </row>
    <row r="91" spans="12:18" x14ac:dyDescent="0.25">
      <c r="L91" s="259">
        <f t="shared" si="3"/>
        <v>209</v>
      </c>
      <c r="M91" s="259">
        <v>20</v>
      </c>
      <c r="N91" s="259">
        <f t="shared" si="4"/>
        <v>10</v>
      </c>
      <c r="O91" s="259">
        <v>1</v>
      </c>
      <c r="P91" s="259">
        <v>40</v>
      </c>
      <c r="Q91" s="259">
        <v>24</v>
      </c>
      <c r="R91" s="22"/>
    </row>
    <row r="92" spans="12:18" x14ac:dyDescent="0.25">
      <c r="L92" s="259">
        <f t="shared" si="3"/>
        <v>210</v>
      </c>
      <c r="M92" s="259">
        <v>20</v>
      </c>
      <c r="N92" s="259">
        <f t="shared" si="4"/>
        <v>10</v>
      </c>
      <c r="O92" s="259">
        <v>1</v>
      </c>
      <c r="P92" s="259">
        <v>40</v>
      </c>
      <c r="Q92" s="259">
        <v>24</v>
      </c>
      <c r="R92" s="22"/>
    </row>
    <row r="93" spans="12:18" x14ac:dyDescent="0.25">
      <c r="L93" s="259">
        <f t="shared" si="3"/>
        <v>211</v>
      </c>
      <c r="M93" s="259">
        <v>20</v>
      </c>
      <c r="N93" s="259">
        <f t="shared" si="4"/>
        <v>10</v>
      </c>
      <c r="O93" s="259">
        <v>1</v>
      </c>
      <c r="P93" s="259">
        <v>40</v>
      </c>
      <c r="Q93" s="259">
        <v>24</v>
      </c>
      <c r="R93" s="22"/>
    </row>
    <row r="94" spans="12:18" x14ac:dyDescent="0.25">
      <c r="L94" s="259">
        <f t="shared" si="3"/>
        <v>212</v>
      </c>
      <c r="M94" s="259">
        <v>20</v>
      </c>
      <c r="N94" s="259">
        <f t="shared" si="4"/>
        <v>10</v>
      </c>
      <c r="O94" s="259">
        <v>1</v>
      </c>
      <c r="P94" s="259">
        <v>40</v>
      </c>
      <c r="Q94" s="259">
        <v>24</v>
      </c>
      <c r="R94" s="22"/>
    </row>
    <row r="95" spans="12:18" x14ac:dyDescent="0.25">
      <c r="L95" s="259">
        <f t="shared" si="3"/>
        <v>213</v>
      </c>
      <c r="M95" s="259">
        <v>20</v>
      </c>
      <c r="N95" s="259">
        <f t="shared" si="4"/>
        <v>10</v>
      </c>
      <c r="O95" s="259">
        <v>1</v>
      </c>
      <c r="P95" s="259">
        <v>40</v>
      </c>
      <c r="Q95" s="259">
        <v>24</v>
      </c>
      <c r="R95" s="22"/>
    </row>
    <row r="96" spans="12:18" x14ac:dyDescent="0.25">
      <c r="L96" s="259">
        <f t="shared" si="3"/>
        <v>214</v>
      </c>
      <c r="M96" s="259">
        <v>20</v>
      </c>
      <c r="N96" s="259">
        <f t="shared" si="4"/>
        <v>10</v>
      </c>
      <c r="O96" s="259">
        <v>1</v>
      </c>
      <c r="P96" s="259">
        <v>40</v>
      </c>
      <c r="Q96" s="259">
        <v>24</v>
      </c>
      <c r="R96" s="22"/>
    </row>
    <row r="97" spans="12:18" x14ac:dyDescent="0.25">
      <c r="L97" s="259">
        <f t="shared" si="3"/>
        <v>215</v>
      </c>
      <c r="M97" s="259">
        <v>20</v>
      </c>
      <c r="N97" s="259">
        <f t="shared" si="4"/>
        <v>10</v>
      </c>
      <c r="O97" s="259">
        <v>1</v>
      </c>
      <c r="P97" s="259">
        <v>40</v>
      </c>
      <c r="Q97" s="259">
        <v>24</v>
      </c>
      <c r="R97" s="22"/>
    </row>
    <row r="98" spans="12:18" x14ac:dyDescent="0.25">
      <c r="L98" s="259">
        <f t="shared" si="3"/>
        <v>216</v>
      </c>
      <c r="M98" s="259">
        <v>20</v>
      </c>
      <c r="N98" s="259">
        <f t="shared" si="4"/>
        <v>10</v>
      </c>
      <c r="O98" s="259">
        <v>1</v>
      </c>
      <c r="P98" s="259">
        <v>40</v>
      </c>
      <c r="Q98" s="259">
        <v>24</v>
      </c>
      <c r="R98" s="22"/>
    </row>
    <row r="99" spans="12:18" x14ac:dyDescent="0.25">
      <c r="L99" s="259">
        <f t="shared" si="3"/>
        <v>217</v>
      </c>
      <c r="M99" s="259">
        <v>20</v>
      </c>
      <c r="N99" s="259">
        <f t="shared" si="4"/>
        <v>10</v>
      </c>
      <c r="O99" s="259">
        <v>1</v>
      </c>
      <c r="P99" s="259">
        <v>40</v>
      </c>
      <c r="Q99" s="259">
        <v>24</v>
      </c>
      <c r="R99" s="22"/>
    </row>
    <row r="100" spans="12:18" x14ac:dyDescent="0.25">
      <c r="L100" s="259">
        <f t="shared" ref="L100:L127" si="5">L99+1</f>
        <v>218</v>
      </c>
      <c r="M100" s="259">
        <v>20</v>
      </c>
      <c r="N100" s="259">
        <f t="shared" si="4"/>
        <v>10</v>
      </c>
      <c r="O100" s="259">
        <v>1</v>
      </c>
      <c r="P100" s="259">
        <v>40</v>
      </c>
      <c r="Q100" s="259">
        <v>24</v>
      </c>
      <c r="R100" s="22"/>
    </row>
    <row r="101" spans="12:18" x14ac:dyDescent="0.25">
      <c r="L101" s="259">
        <f t="shared" si="5"/>
        <v>219</v>
      </c>
      <c r="M101" s="259">
        <v>20</v>
      </c>
      <c r="N101" s="259">
        <f t="shared" si="4"/>
        <v>10</v>
      </c>
      <c r="O101" s="259">
        <v>1</v>
      </c>
      <c r="P101" s="259">
        <v>40</v>
      </c>
      <c r="Q101" s="259">
        <v>24</v>
      </c>
      <c r="R101" s="22"/>
    </row>
    <row r="102" spans="12:18" x14ac:dyDescent="0.25">
      <c r="L102" s="259">
        <f t="shared" si="5"/>
        <v>220</v>
      </c>
      <c r="M102" s="259">
        <v>20</v>
      </c>
      <c r="N102" s="259">
        <f t="shared" si="4"/>
        <v>10</v>
      </c>
      <c r="O102" s="259">
        <v>1</v>
      </c>
      <c r="P102" s="259">
        <v>40</v>
      </c>
      <c r="Q102" s="259">
        <v>24</v>
      </c>
      <c r="R102" s="22"/>
    </row>
    <row r="103" spans="12:18" x14ac:dyDescent="0.25">
      <c r="L103" s="259">
        <f t="shared" si="5"/>
        <v>221</v>
      </c>
      <c r="M103" s="259">
        <v>20</v>
      </c>
      <c r="N103" s="259">
        <f t="shared" si="4"/>
        <v>10</v>
      </c>
      <c r="O103" s="259">
        <v>1</v>
      </c>
      <c r="P103" s="259">
        <v>40</v>
      </c>
      <c r="Q103" s="259">
        <v>24</v>
      </c>
      <c r="R103" s="22"/>
    </row>
    <row r="104" spans="12:18" x14ac:dyDescent="0.25">
      <c r="L104" s="259">
        <f t="shared" si="5"/>
        <v>222</v>
      </c>
      <c r="M104" s="259">
        <v>20</v>
      </c>
      <c r="N104" s="259">
        <f t="shared" si="4"/>
        <v>10</v>
      </c>
      <c r="O104" s="259">
        <v>1</v>
      </c>
      <c r="P104" s="259">
        <v>40</v>
      </c>
      <c r="Q104" s="259">
        <v>24</v>
      </c>
      <c r="R104" s="22"/>
    </row>
    <row r="105" spans="12:18" x14ac:dyDescent="0.25">
      <c r="L105" s="259">
        <f t="shared" si="5"/>
        <v>223</v>
      </c>
      <c r="M105" s="259">
        <v>20</v>
      </c>
      <c r="N105" s="259">
        <f t="shared" si="4"/>
        <v>10</v>
      </c>
      <c r="O105" s="259">
        <v>1</v>
      </c>
      <c r="P105" s="259">
        <v>40</v>
      </c>
      <c r="Q105" s="259">
        <v>24</v>
      </c>
      <c r="R105" s="22"/>
    </row>
    <row r="106" spans="12:18" x14ac:dyDescent="0.25">
      <c r="L106" s="259">
        <f t="shared" si="5"/>
        <v>224</v>
      </c>
      <c r="M106" s="259">
        <v>20</v>
      </c>
      <c r="N106" s="259">
        <f t="shared" si="4"/>
        <v>10</v>
      </c>
      <c r="O106" s="259">
        <v>1</v>
      </c>
      <c r="P106" s="259">
        <v>40</v>
      </c>
      <c r="Q106" s="259">
        <v>24</v>
      </c>
      <c r="R106" s="22"/>
    </row>
    <row r="107" spans="12:18" x14ac:dyDescent="0.25">
      <c r="L107" s="259">
        <f t="shared" si="5"/>
        <v>225</v>
      </c>
      <c r="M107" s="259">
        <v>20</v>
      </c>
      <c r="N107" s="259">
        <f t="shared" si="4"/>
        <v>10</v>
      </c>
      <c r="O107" s="259">
        <v>1</v>
      </c>
      <c r="P107" s="259">
        <v>40</v>
      </c>
      <c r="Q107" s="259">
        <v>24</v>
      </c>
      <c r="R107" s="22"/>
    </row>
    <row r="108" spans="12:18" x14ac:dyDescent="0.25">
      <c r="L108" s="259">
        <f t="shared" si="5"/>
        <v>226</v>
      </c>
      <c r="M108" s="259">
        <v>20</v>
      </c>
      <c r="N108" s="259">
        <f t="shared" si="4"/>
        <v>10</v>
      </c>
      <c r="O108" s="259">
        <v>1</v>
      </c>
      <c r="P108" s="259">
        <v>40</v>
      </c>
      <c r="Q108" s="259">
        <v>24</v>
      </c>
      <c r="R108" s="22"/>
    </row>
    <row r="109" spans="12:18" x14ac:dyDescent="0.25">
      <c r="L109" s="259">
        <f t="shared" si="5"/>
        <v>227</v>
      </c>
      <c r="M109" s="259">
        <v>20</v>
      </c>
      <c r="N109" s="259">
        <f t="shared" si="4"/>
        <v>10</v>
      </c>
      <c r="O109" s="259">
        <v>1</v>
      </c>
      <c r="P109" s="259">
        <v>40</v>
      </c>
      <c r="Q109" s="259">
        <v>24</v>
      </c>
      <c r="R109" s="22"/>
    </row>
    <row r="110" spans="12:18" x14ac:dyDescent="0.25">
      <c r="L110" s="259">
        <f t="shared" si="5"/>
        <v>228</v>
      </c>
      <c r="M110" s="259">
        <v>20</v>
      </c>
      <c r="N110" s="259">
        <f t="shared" si="4"/>
        <v>10</v>
      </c>
      <c r="O110" s="259">
        <v>1</v>
      </c>
      <c r="P110" s="259">
        <v>40</v>
      </c>
      <c r="Q110" s="259">
        <v>24</v>
      </c>
      <c r="R110" s="22"/>
    </row>
    <row r="111" spans="12:18" x14ac:dyDescent="0.25">
      <c r="L111" s="259">
        <f t="shared" si="5"/>
        <v>229</v>
      </c>
      <c r="M111" s="259">
        <v>20</v>
      </c>
      <c r="N111" s="259">
        <f t="shared" si="4"/>
        <v>10</v>
      </c>
      <c r="O111" s="259">
        <v>1</v>
      </c>
      <c r="P111" s="259">
        <v>40</v>
      </c>
      <c r="Q111" s="259">
        <v>24</v>
      </c>
      <c r="R111" s="22"/>
    </row>
    <row r="112" spans="12:18" x14ac:dyDescent="0.25">
      <c r="L112" s="259">
        <f t="shared" si="5"/>
        <v>230</v>
      </c>
      <c r="M112" s="259">
        <v>20</v>
      </c>
      <c r="N112" s="259">
        <f t="shared" si="4"/>
        <v>10</v>
      </c>
      <c r="O112" s="259">
        <v>1</v>
      </c>
      <c r="P112" s="259">
        <v>40</v>
      </c>
      <c r="Q112" s="259">
        <v>24</v>
      </c>
      <c r="R112" s="22"/>
    </row>
    <row r="113" spans="12:18" x14ac:dyDescent="0.25">
      <c r="L113" s="259">
        <f t="shared" si="5"/>
        <v>231</v>
      </c>
      <c r="M113" s="259">
        <v>20</v>
      </c>
      <c r="N113" s="259">
        <f t="shared" si="4"/>
        <v>10</v>
      </c>
      <c r="O113" s="259">
        <v>1</v>
      </c>
      <c r="P113" s="259">
        <v>40</v>
      </c>
      <c r="Q113" s="259">
        <v>24</v>
      </c>
      <c r="R113" s="22"/>
    </row>
    <row r="114" spans="12:18" x14ac:dyDescent="0.25">
      <c r="L114" s="259">
        <f t="shared" si="5"/>
        <v>232</v>
      </c>
      <c r="M114" s="259">
        <v>20</v>
      </c>
      <c r="N114" s="259">
        <f t="shared" si="4"/>
        <v>10</v>
      </c>
      <c r="O114" s="259">
        <v>1</v>
      </c>
      <c r="P114" s="259">
        <v>40</v>
      </c>
      <c r="Q114" s="259">
        <v>24</v>
      </c>
      <c r="R114" s="22"/>
    </row>
    <row r="115" spans="12:18" x14ac:dyDescent="0.25">
      <c r="L115" s="259">
        <f t="shared" si="5"/>
        <v>233</v>
      </c>
      <c r="M115" s="259">
        <v>20</v>
      </c>
      <c r="N115" s="259">
        <f t="shared" si="4"/>
        <v>10</v>
      </c>
      <c r="O115" s="259">
        <v>1</v>
      </c>
      <c r="P115" s="259">
        <v>40</v>
      </c>
      <c r="Q115" s="259">
        <v>24</v>
      </c>
      <c r="R115" s="22"/>
    </row>
    <row r="116" spans="12:18" x14ac:dyDescent="0.25">
      <c r="L116" s="259">
        <f t="shared" si="5"/>
        <v>234</v>
      </c>
      <c r="M116" s="259">
        <v>20</v>
      </c>
      <c r="N116" s="259">
        <f t="shared" si="4"/>
        <v>10</v>
      </c>
      <c r="O116" s="259">
        <v>1</v>
      </c>
      <c r="P116" s="259">
        <v>40</v>
      </c>
      <c r="Q116" s="259">
        <v>24</v>
      </c>
      <c r="R116" s="22"/>
    </row>
    <row r="117" spans="12:18" x14ac:dyDescent="0.25">
      <c r="L117" s="259">
        <f t="shared" si="5"/>
        <v>235</v>
      </c>
      <c r="M117" s="259">
        <v>20</v>
      </c>
      <c r="N117" s="259">
        <f t="shared" si="4"/>
        <v>10</v>
      </c>
      <c r="O117" s="259">
        <v>1</v>
      </c>
      <c r="P117" s="259">
        <v>40</v>
      </c>
      <c r="Q117" s="259">
        <v>24</v>
      </c>
      <c r="R117" s="22"/>
    </row>
    <row r="118" spans="12:18" x14ac:dyDescent="0.25">
      <c r="L118" s="259">
        <f t="shared" si="5"/>
        <v>236</v>
      </c>
      <c r="M118" s="259">
        <v>20</v>
      </c>
      <c r="N118" s="259">
        <f t="shared" si="4"/>
        <v>10</v>
      </c>
      <c r="O118" s="259">
        <v>1</v>
      </c>
      <c r="P118" s="259">
        <v>40</v>
      </c>
      <c r="Q118" s="259">
        <v>24</v>
      </c>
      <c r="R118" s="22"/>
    </row>
    <row r="119" spans="12:18" x14ac:dyDescent="0.25">
      <c r="L119" s="259">
        <f t="shared" si="5"/>
        <v>237</v>
      </c>
      <c r="M119" s="259">
        <v>20</v>
      </c>
      <c r="N119" s="259">
        <f t="shared" si="4"/>
        <v>10</v>
      </c>
      <c r="O119" s="259">
        <v>1</v>
      </c>
      <c r="P119" s="259">
        <v>40</v>
      </c>
      <c r="Q119" s="259">
        <v>24</v>
      </c>
      <c r="R119" s="22"/>
    </row>
    <row r="120" spans="12:18" x14ac:dyDescent="0.25">
      <c r="L120" s="259">
        <f t="shared" si="5"/>
        <v>238</v>
      </c>
      <c r="M120" s="259">
        <v>20</v>
      </c>
      <c r="N120" s="259">
        <f t="shared" si="4"/>
        <v>10</v>
      </c>
      <c r="O120" s="259">
        <v>1</v>
      </c>
      <c r="P120" s="259">
        <v>40</v>
      </c>
      <c r="Q120" s="259">
        <v>24</v>
      </c>
      <c r="R120" s="22"/>
    </row>
    <row r="121" spans="12:18" x14ac:dyDescent="0.25">
      <c r="L121" s="259">
        <f t="shared" si="5"/>
        <v>239</v>
      </c>
      <c r="M121" s="259">
        <v>20</v>
      </c>
      <c r="N121" s="259">
        <f t="shared" si="4"/>
        <v>10</v>
      </c>
      <c r="O121" s="259">
        <v>1</v>
      </c>
      <c r="P121" s="259">
        <v>40</v>
      </c>
      <c r="Q121" s="259">
        <v>24</v>
      </c>
      <c r="R121" s="22"/>
    </row>
    <row r="122" spans="12:18" x14ac:dyDescent="0.25">
      <c r="L122" s="259">
        <f t="shared" si="5"/>
        <v>240</v>
      </c>
      <c r="M122" s="259">
        <v>20</v>
      </c>
      <c r="N122" s="259">
        <f t="shared" si="4"/>
        <v>10</v>
      </c>
      <c r="O122" s="259">
        <v>1</v>
      </c>
      <c r="P122" s="259">
        <v>40</v>
      </c>
      <c r="Q122" s="259">
        <v>24</v>
      </c>
      <c r="R122" s="22"/>
    </row>
    <row r="123" spans="12:18" x14ac:dyDescent="0.25">
      <c r="L123" s="259">
        <f t="shared" si="5"/>
        <v>241</v>
      </c>
      <c r="M123" s="259">
        <v>20</v>
      </c>
      <c r="N123" s="259">
        <f t="shared" si="4"/>
        <v>10</v>
      </c>
      <c r="O123" s="259">
        <v>1</v>
      </c>
      <c r="P123" s="259">
        <v>40</v>
      </c>
      <c r="Q123" s="259">
        <v>24</v>
      </c>
      <c r="R123" s="22"/>
    </row>
    <row r="124" spans="12:18" x14ac:dyDescent="0.25">
      <c r="L124" s="259">
        <f t="shared" si="5"/>
        <v>242</v>
      </c>
      <c r="M124" s="259">
        <v>20</v>
      </c>
      <c r="N124" s="259">
        <f t="shared" si="4"/>
        <v>10</v>
      </c>
      <c r="O124" s="259">
        <v>1</v>
      </c>
      <c r="P124" s="259">
        <v>40</v>
      </c>
      <c r="Q124" s="259">
        <v>24</v>
      </c>
      <c r="R124" s="22"/>
    </row>
    <row r="125" spans="12:18" x14ac:dyDescent="0.25">
      <c r="L125" s="259">
        <f t="shared" si="5"/>
        <v>243</v>
      </c>
      <c r="M125" s="259">
        <v>20</v>
      </c>
      <c r="N125" s="259">
        <f t="shared" si="4"/>
        <v>10</v>
      </c>
      <c r="O125" s="259">
        <v>1</v>
      </c>
      <c r="P125" s="259">
        <v>40</v>
      </c>
      <c r="Q125" s="259">
        <v>24</v>
      </c>
      <c r="R125" s="22"/>
    </row>
    <row r="126" spans="12:18" x14ac:dyDescent="0.25">
      <c r="L126" s="259">
        <f t="shared" si="5"/>
        <v>244</v>
      </c>
      <c r="M126" s="259">
        <v>20</v>
      </c>
      <c r="N126" s="259">
        <f t="shared" si="4"/>
        <v>10</v>
      </c>
      <c r="O126" s="259">
        <v>1</v>
      </c>
      <c r="P126" s="259">
        <v>40</v>
      </c>
      <c r="Q126" s="259">
        <v>24</v>
      </c>
      <c r="R126" s="22"/>
    </row>
    <row r="127" spans="12:18" x14ac:dyDescent="0.25">
      <c r="L127" s="259">
        <f t="shared" si="5"/>
        <v>245</v>
      </c>
      <c r="M127" s="259">
        <v>20</v>
      </c>
      <c r="N127" s="259">
        <f t="shared" si="4"/>
        <v>10</v>
      </c>
      <c r="O127" s="259">
        <v>1</v>
      </c>
      <c r="P127" s="259">
        <v>40</v>
      </c>
      <c r="Q127" s="259">
        <v>24</v>
      </c>
      <c r="R127" s="22"/>
    </row>
  </sheetData>
  <sheetProtection algorithmName="SHA-512" hashValue="qCZvrYjxZtIYkWjWWZ3gfpZNtqjpFIAw3k/TOsMR8FPnOzTtphZ/wpg9rgkh1zEsfaoq7J0CngFZ10LN3jyOWw==" saltValue="PSvmLUDklHs2lsjeUipSSA==" spinCount="100000" sheet="1" objects="1" scenarios="1" formatCells="0" formatColumns="0" formatRows="0" selectLockedCells="1" autoFilter="0"/>
  <mergeCells count="81">
    <mergeCell ref="B37:B38"/>
    <mergeCell ref="B39:B40"/>
    <mergeCell ref="B28:B29"/>
    <mergeCell ref="F28:G28"/>
    <mergeCell ref="D28:E28"/>
    <mergeCell ref="D29:E29"/>
    <mergeCell ref="B35:B36"/>
    <mergeCell ref="C35:D35"/>
    <mergeCell ref="C39:D39"/>
    <mergeCell ref="F39:H39"/>
    <mergeCell ref="D40:H40"/>
    <mergeCell ref="D36:H36"/>
    <mergeCell ref="C37:D37"/>
    <mergeCell ref="F37:H37"/>
    <mergeCell ref="D38:H38"/>
    <mergeCell ref="B20:B21"/>
    <mergeCell ref="D20:E20"/>
    <mergeCell ref="F20:G20"/>
    <mergeCell ref="D21:E21"/>
    <mergeCell ref="B22:B23"/>
    <mergeCell ref="D22:E22"/>
    <mergeCell ref="F22:G22"/>
    <mergeCell ref="D23:E23"/>
    <mergeCell ref="B16:B17"/>
    <mergeCell ref="D16:E16"/>
    <mergeCell ref="F16:G16"/>
    <mergeCell ref="D17:E17"/>
    <mergeCell ref="B18:B19"/>
    <mergeCell ref="D18:E18"/>
    <mergeCell ref="F18:G18"/>
    <mergeCell ref="D19:E19"/>
    <mergeCell ref="B14:B15"/>
    <mergeCell ref="D14:E14"/>
    <mergeCell ref="F14:G14"/>
    <mergeCell ref="D15:E15"/>
    <mergeCell ref="B12:B13"/>
    <mergeCell ref="D12:E12"/>
    <mergeCell ref="F12:G12"/>
    <mergeCell ref="D13:E13"/>
    <mergeCell ref="B10:B11"/>
    <mergeCell ref="D10:E10"/>
    <mergeCell ref="F10:G10"/>
    <mergeCell ref="D11:E11"/>
    <mergeCell ref="H11:I11"/>
    <mergeCell ref="H4:I4"/>
    <mergeCell ref="H5:I5"/>
    <mergeCell ref="H8:I8"/>
    <mergeCell ref="D9:E9"/>
    <mergeCell ref="F9:G9"/>
    <mergeCell ref="B4:F5"/>
    <mergeCell ref="H13:I13"/>
    <mergeCell ref="H15:I15"/>
    <mergeCell ref="H17:I17"/>
    <mergeCell ref="H19:I19"/>
    <mergeCell ref="H21:I21"/>
    <mergeCell ref="H23:I23"/>
    <mergeCell ref="H25:I25"/>
    <mergeCell ref="H27:I27"/>
    <mergeCell ref="H29:I29"/>
    <mergeCell ref="F35:H35"/>
    <mergeCell ref="B30:I30"/>
    <mergeCell ref="B24:B25"/>
    <mergeCell ref="D24:E24"/>
    <mergeCell ref="F24:G24"/>
    <mergeCell ref="D25:E25"/>
    <mergeCell ref="B26:B27"/>
    <mergeCell ref="F26:G26"/>
    <mergeCell ref="D26:E26"/>
    <mergeCell ref="D27:E27"/>
    <mergeCell ref="B45:B46"/>
    <mergeCell ref="C45:D45"/>
    <mergeCell ref="F45:H45"/>
    <mergeCell ref="D46:H46"/>
    <mergeCell ref="B41:B42"/>
    <mergeCell ref="C41:D41"/>
    <mergeCell ref="F41:H41"/>
    <mergeCell ref="D42:H42"/>
    <mergeCell ref="B43:B44"/>
    <mergeCell ref="C43:D43"/>
    <mergeCell ref="F43:H43"/>
    <mergeCell ref="D44:H44"/>
  </mergeCells>
  <dataValidations disablePrompts="1" xWindow="815" yWindow="600" count="6">
    <dataValidation type="list" allowBlank="1" showInputMessage="1" showErrorMessage="1" sqref="H29 H11 H13 H15 H17 H19 H21 H23 H25 H27">
      <formula1>VinUMNG</formula1>
    </dataValidation>
    <dataValidation type="list" allowBlank="1" showInputMessage="1" showErrorMessage="1" errorTitle="Función " error="Seleccione la función que desempeña dentro del proyecto." promptTitle="Función dentro del proyecto" prompt="Esta lista depende el tipo de convocatoria que aplique la propuesta del proyecto tenga en cuenta esto." sqref="G11 G13 G15 G17 G19 G21 G23 G25 G27 G29">
      <formula1>INDIRECT($G$7,1)</formula1>
    </dataValidation>
    <dataValidation type="list" allowBlank="1" showInputMessage="1" showErrorMessage="1" sqref="D11 D13 D15 D17 D19 D21 D23 D25 D27 D29">
      <formula1>NVEstudios</formula1>
    </dataValidation>
    <dataValidation type="whole" operator="greaterThan" allowBlank="1" showInputMessage="1" showErrorMessage="1" sqref="C10 C12 C14 C16 C18 C20 C22 C24 C26 C28">
      <formula1>0</formula1>
    </dataValidation>
    <dataValidation type="whole" allowBlank="1" showInputMessage="1" showErrorMessage="1" errorTitle="Validación Tiempo" error="Dependiendo la convocatoria y el puntaje de productividad comprometida se aumenta el limite maximo de horas semanales de investigacion. Valide Maximo de horas" sqref="I10 I12 I14 I16 I18 I20 I22 I24 I26 I28">
      <formula1>0</formula1>
      <formula2>$K10</formula2>
    </dataValidation>
    <dataValidation type="whole" allowBlank="1" showInputMessage="1" showErrorMessage="1" errorTitle="Tiempo maximo" error="Debe poner tiempo ajusdtandose a los topes por convocatoria " sqref="H10 H12 H14 H16 H18 H20 H22 H24 H26 H28">
      <formula1>0</formula1>
      <formula2>meses</formula2>
    </dataValidation>
  </dataValidations>
  <hyperlinks>
    <hyperlink ref="L7" location="Productos!A1" display="Ir  a produdtos"/>
  </hyperlinks>
  <printOptions horizontalCentered="1"/>
  <pageMargins left="0.70866141732283472" right="0.70866141732283472" top="0.74803149606299213" bottom="0.74803149606299213" header="0.31496062992125984" footer="0.31496062992125984"/>
  <pageSetup scale="72" orientation="portrait" r:id="rId1"/>
  <drawing r:id="rId2"/>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tint="0.39997558519241921"/>
  </sheetPr>
  <dimension ref="A1:R492"/>
  <sheetViews>
    <sheetView showGridLines="0" view="pageBreakPreview" zoomScale="85" zoomScaleNormal="85" zoomScaleSheetLayoutView="85" workbookViewId="0">
      <selection activeCell="C12" sqref="C12"/>
    </sheetView>
  </sheetViews>
  <sheetFormatPr baseColWidth="10" defaultColWidth="0" defaultRowHeight="15" zeroHeight="1" x14ac:dyDescent="0.25"/>
  <cols>
    <col min="1" max="1" width="4.42578125" style="5" customWidth="1"/>
    <col min="2" max="2" width="3.42578125" style="5" customWidth="1"/>
    <col min="3" max="3" width="20.7109375" style="5" customWidth="1"/>
    <col min="4" max="4" width="6.5703125" style="5" customWidth="1"/>
    <col min="5" max="5" width="25.5703125" style="5" customWidth="1"/>
    <col min="6" max="6" width="20.140625" style="5" customWidth="1"/>
    <col min="7" max="8" width="15.85546875" style="5" customWidth="1"/>
    <col min="9" max="9" width="18.7109375" style="5" customWidth="1"/>
    <col min="10" max="10" width="7.42578125" style="5" customWidth="1"/>
    <col min="11" max="11" width="11.42578125" style="5" customWidth="1"/>
    <col min="12" max="12" width="27" style="5" customWidth="1"/>
    <col min="13" max="13" width="11.42578125" style="5" customWidth="1"/>
    <col min="14" max="14" width="12.7109375" style="5" bestFit="1" customWidth="1"/>
    <col min="15" max="18" width="11.42578125" style="5" customWidth="1"/>
    <col min="19" max="16384" width="11.42578125" style="5" hidden="1"/>
  </cols>
  <sheetData>
    <row r="1" spans="2:15" ht="25.5" customHeight="1" x14ac:dyDescent="0.25"/>
    <row r="2" spans="2:15" ht="55.5" customHeight="1" x14ac:dyDescent="0.25"/>
    <row r="3" spans="2:15" ht="57" customHeight="1" thickBot="1" x14ac:dyDescent="0.3"/>
    <row r="4" spans="2:15" ht="45.75" customHeight="1" thickBot="1" x14ac:dyDescent="0.3">
      <c r="B4" s="354" t="str">
        <f>Datos_Generales!B3</f>
        <v>PRESENTACIÓN DE PROYECTOS 
DE INVESTIGACIÓN</v>
      </c>
      <c r="C4" s="355"/>
      <c r="D4" s="355"/>
      <c r="E4" s="355"/>
      <c r="F4" s="355"/>
      <c r="G4" s="355"/>
      <c r="H4" s="325" t="s">
        <v>923</v>
      </c>
      <c r="I4" s="326" t="s">
        <v>925</v>
      </c>
    </row>
    <row r="5" spans="2:15" ht="36.75" customHeight="1" thickBot="1" x14ac:dyDescent="0.3">
      <c r="B5" s="356"/>
      <c r="C5" s="357"/>
      <c r="D5" s="357"/>
      <c r="E5" s="357"/>
      <c r="F5" s="357"/>
      <c r="G5" s="357"/>
      <c r="H5" s="325" t="s">
        <v>924</v>
      </c>
      <c r="I5" s="6" t="s">
        <v>788</v>
      </c>
    </row>
    <row r="6" spans="2:15" x14ac:dyDescent="0.25"/>
    <row r="7" spans="2:15" x14ac:dyDescent="0.25">
      <c r="B7" s="9" t="s">
        <v>959</v>
      </c>
      <c r="C7" s="10" t="s">
        <v>776</v>
      </c>
      <c r="D7" s="10"/>
      <c r="E7" s="11"/>
      <c r="F7" s="11"/>
      <c r="G7" s="11"/>
      <c r="H7" s="24" t="str">
        <f>Productos!J7</f>
        <v>INV</v>
      </c>
      <c r="I7" s="24">
        <f>INT(Productos!H31)</f>
        <v>0</v>
      </c>
      <c r="L7" s="249" t="s">
        <v>919</v>
      </c>
      <c r="M7" s="250">
        <v>10750</v>
      </c>
    </row>
    <row r="8" spans="2:15" x14ac:dyDescent="0.25"/>
    <row r="9" spans="2:15" x14ac:dyDescent="0.25">
      <c r="B9" s="5" t="s">
        <v>739</v>
      </c>
      <c r="C9" s="256" t="s">
        <v>756</v>
      </c>
      <c r="F9" s="5">
        <v>1.61</v>
      </c>
    </row>
    <row r="10" spans="2:15" ht="22.5" customHeight="1" thickBot="1" x14ac:dyDescent="0.3">
      <c r="L10" s="314" t="s">
        <v>918</v>
      </c>
    </row>
    <row r="11" spans="2:15" ht="30.75" thickBot="1" x14ac:dyDescent="0.3">
      <c r="B11" s="184" t="s">
        <v>642</v>
      </c>
      <c r="C11" s="183" t="s">
        <v>931</v>
      </c>
      <c r="D11" s="183" t="s">
        <v>740</v>
      </c>
      <c r="E11" s="183" t="s">
        <v>743</v>
      </c>
      <c r="F11" s="185" t="s">
        <v>741</v>
      </c>
      <c r="G11" s="183" t="s">
        <v>881</v>
      </c>
      <c r="H11" s="187" t="s">
        <v>742</v>
      </c>
      <c r="I11" s="175" t="s">
        <v>901</v>
      </c>
      <c r="K11" s="310" t="s">
        <v>0</v>
      </c>
      <c r="L11" s="310" t="s">
        <v>917</v>
      </c>
      <c r="M11" s="310" t="s">
        <v>916</v>
      </c>
      <c r="O11" s="5" t="s">
        <v>753</v>
      </c>
    </row>
    <row r="12" spans="2:15" ht="15.75" thickTop="1" x14ac:dyDescent="0.25">
      <c r="B12" s="66">
        <v>1</v>
      </c>
      <c r="C12" s="174"/>
      <c r="D12" s="171">
        <f>F9</f>
        <v>1.61</v>
      </c>
      <c r="E12" s="171">
        <f>VLOOKUP($B12,Integrantes!$A$10:$I$291,8,0)</f>
        <v>0</v>
      </c>
      <c r="F12" s="171">
        <f>VLOOKUP($B12,Integrantes!$B$10:$I$291,7,0)</f>
        <v>0</v>
      </c>
      <c r="G12" s="171">
        <f>VLOOKUP($B12,Integrantes!$B$10:$I$291,8,0)</f>
        <v>0</v>
      </c>
      <c r="H12" s="188">
        <f>((C12*F12)/40)*G12</f>
        <v>0</v>
      </c>
      <c r="I12" s="216">
        <f>VLOOKUP($B12,Integrantes!$B$9:$I$41,2,0)</f>
        <v>0</v>
      </c>
      <c r="K12" s="311">
        <v>1</v>
      </c>
      <c r="L12" s="311">
        <f>VLOOKUP($K12,Integrantes!$B$10:$I$29,7,0)</f>
        <v>0</v>
      </c>
      <c r="M12" s="311">
        <f>VLOOKUP($K12,Integrantes!$B$10:$I$29,8,0)</f>
        <v>0</v>
      </c>
      <c r="O12" s="5" t="s">
        <v>754</v>
      </c>
    </row>
    <row r="13" spans="2:15" x14ac:dyDescent="0.25">
      <c r="B13" s="66">
        <f>B12+1</f>
        <v>2</v>
      </c>
      <c r="C13" s="174"/>
      <c r="D13" s="171">
        <f>D12</f>
        <v>1.61</v>
      </c>
      <c r="E13" s="171">
        <f>VLOOKUP($B13,Integrantes!$A$10:$I$291,8,0)</f>
        <v>0</v>
      </c>
      <c r="F13" s="171">
        <f>VLOOKUP($B13,Integrantes!$B$10:$I$291,7,0)</f>
        <v>0</v>
      </c>
      <c r="G13" s="171">
        <f>VLOOKUP($B13,Integrantes!$B$10:$I$291,8,0)</f>
        <v>0</v>
      </c>
      <c r="H13" s="188">
        <f t="shared" ref="H13:H21" si="0">((C13*F13)/40)*G13</f>
        <v>0</v>
      </c>
      <c r="I13" s="216">
        <f>VLOOKUP($B13,Integrantes!$B$9:$I$41,2,0)</f>
        <v>0</v>
      </c>
      <c r="K13" s="311">
        <v>2</v>
      </c>
      <c r="L13" s="311">
        <f>VLOOKUP($K13,Integrantes!$B$10:$I$29,7,0)</f>
        <v>0</v>
      </c>
      <c r="M13" s="311">
        <f>VLOOKUP($K13,Integrantes!$B$10:$I$29,8,0)</f>
        <v>0</v>
      </c>
      <c r="O13" s="5" t="s">
        <v>755</v>
      </c>
    </row>
    <row r="14" spans="2:15" x14ac:dyDescent="0.25">
      <c r="B14" s="66">
        <f t="shared" ref="B14:B21" si="1">B13+1</f>
        <v>3</v>
      </c>
      <c r="C14" s="174"/>
      <c r="D14" s="171">
        <f t="shared" ref="D14:D21" si="2">D13</f>
        <v>1.61</v>
      </c>
      <c r="E14" s="171">
        <f>VLOOKUP($B14,Integrantes!$A$10:$I$291,8,0)</f>
        <v>0</v>
      </c>
      <c r="F14" s="171">
        <f>VLOOKUP($B14,Integrantes!$B$10:$I$291,7,0)</f>
        <v>0</v>
      </c>
      <c r="G14" s="171">
        <f>VLOOKUP($B14,Integrantes!$B$10:$I$291,8,0)</f>
        <v>0</v>
      </c>
      <c r="H14" s="188">
        <f t="shared" si="0"/>
        <v>0</v>
      </c>
      <c r="I14" s="216">
        <f>VLOOKUP($B14,Integrantes!$B$9:$I$41,2,0)</f>
        <v>0</v>
      </c>
      <c r="K14" s="311">
        <v>3</v>
      </c>
      <c r="L14" s="311">
        <f>VLOOKUP($K14,Integrantes!$B$10:$I$29,7,0)</f>
        <v>0</v>
      </c>
      <c r="M14" s="311">
        <f>VLOOKUP($K14,Integrantes!$B$10:$I$29,8,0)</f>
        <v>0</v>
      </c>
      <c r="O14" s="5" t="s">
        <v>777</v>
      </c>
    </row>
    <row r="15" spans="2:15" x14ac:dyDescent="0.25">
      <c r="B15" s="66">
        <f t="shared" si="1"/>
        <v>4</v>
      </c>
      <c r="C15" s="174"/>
      <c r="D15" s="171">
        <f t="shared" si="2"/>
        <v>1.61</v>
      </c>
      <c r="E15" s="171">
        <f>VLOOKUP($B15,Integrantes!$A$10:$I$291,8,0)</f>
        <v>0</v>
      </c>
      <c r="F15" s="171">
        <f>VLOOKUP($B15,Integrantes!$B$10:$I$291,7,0)</f>
        <v>0</v>
      </c>
      <c r="G15" s="171">
        <f>VLOOKUP($B15,Integrantes!$B$10:$I$291,8,0)</f>
        <v>0</v>
      </c>
      <c r="H15" s="188">
        <f t="shared" si="0"/>
        <v>0</v>
      </c>
      <c r="I15" s="216">
        <f>VLOOKUP($B15,Integrantes!$B$9:$I$41,2,0)</f>
        <v>0</v>
      </c>
      <c r="K15" s="311">
        <v>4</v>
      </c>
      <c r="L15" s="311">
        <f>VLOOKUP($K15,Integrantes!$B$10:$I$29,7,0)</f>
        <v>0</v>
      </c>
      <c r="M15" s="311">
        <f>VLOOKUP($K15,Integrantes!$B$10:$I$29,8,0)</f>
        <v>0</v>
      </c>
    </row>
    <row r="16" spans="2:15" x14ac:dyDescent="0.25">
      <c r="B16" s="66">
        <f t="shared" si="1"/>
        <v>5</v>
      </c>
      <c r="C16" s="174"/>
      <c r="D16" s="171">
        <f t="shared" si="2"/>
        <v>1.61</v>
      </c>
      <c r="E16" s="171">
        <f>VLOOKUP($B16,Integrantes!$A$10:$I$291,8,0)</f>
        <v>0</v>
      </c>
      <c r="F16" s="171">
        <f>VLOOKUP($B16,Integrantes!$B$10:$I$291,7,0)</f>
        <v>0</v>
      </c>
      <c r="G16" s="171">
        <f>VLOOKUP($B16,Integrantes!$B$10:$I$291,8,0)</f>
        <v>0</v>
      </c>
      <c r="H16" s="188">
        <f t="shared" si="0"/>
        <v>0</v>
      </c>
      <c r="I16" s="216">
        <f>VLOOKUP($B16,Integrantes!$B$9:$I$41,2,0)</f>
        <v>0</v>
      </c>
      <c r="K16" s="311">
        <v>5</v>
      </c>
      <c r="L16" s="311">
        <f>VLOOKUP($K16,Integrantes!$B$10:$I$29,7,0)</f>
        <v>0</v>
      </c>
      <c r="M16" s="311">
        <f>VLOOKUP($K16,Integrantes!$B$10:$I$29,8,0)</f>
        <v>0</v>
      </c>
    </row>
    <row r="17" spans="2:13" x14ac:dyDescent="0.25">
      <c r="B17" s="66">
        <f t="shared" si="1"/>
        <v>6</v>
      </c>
      <c r="C17" s="174"/>
      <c r="D17" s="171">
        <f t="shared" si="2"/>
        <v>1.61</v>
      </c>
      <c r="E17" s="171">
        <f>VLOOKUP($B17,Integrantes!$A$10:$I$291,8,0)</f>
        <v>0</v>
      </c>
      <c r="F17" s="171">
        <f>VLOOKUP($B17,Integrantes!$B$10:$I$291,7,0)</f>
        <v>0</v>
      </c>
      <c r="G17" s="171">
        <f>VLOOKUP($B17,Integrantes!$B$10:$I$291,8,0)</f>
        <v>0</v>
      </c>
      <c r="H17" s="188">
        <f t="shared" si="0"/>
        <v>0</v>
      </c>
      <c r="I17" s="216">
        <f>VLOOKUP($B17,Integrantes!$B$9:$I$41,2,0)</f>
        <v>0</v>
      </c>
      <c r="K17" s="311">
        <v>6</v>
      </c>
      <c r="L17" s="311">
        <f>VLOOKUP($K17,Integrantes!$B$10:$I$29,7,0)</f>
        <v>0</v>
      </c>
      <c r="M17" s="311">
        <f>VLOOKUP($K17,Integrantes!$B$10:$I$29,8,0)</f>
        <v>0</v>
      </c>
    </row>
    <row r="18" spans="2:13" x14ac:dyDescent="0.25">
      <c r="B18" s="66">
        <f t="shared" si="1"/>
        <v>7</v>
      </c>
      <c r="C18" s="174"/>
      <c r="D18" s="171">
        <f t="shared" si="2"/>
        <v>1.61</v>
      </c>
      <c r="E18" s="171">
        <f>VLOOKUP($B18,Integrantes!$A$10:$I$291,8,0)</f>
        <v>0</v>
      </c>
      <c r="F18" s="171">
        <f>VLOOKUP($B18,Integrantes!$B$10:$I$291,7,0)</f>
        <v>0</v>
      </c>
      <c r="G18" s="171">
        <f>VLOOKUP($B18,Integrantes!$B$10:$I$291,8,0)</f>
        <v>0</v>
      </c>
      <c r="H18" s="188">
        <f t="shared" si="0"/>
        <v>0</v>
      </c>
      <c r="I18" s="216">
        <f>VLOOKUP($B18,Integrantes!$B$9:$I$41,2,0)</f>
        <v>0</v>
      </c>
      <c r="K18" s="311">
        <v>7</v>
      </c>
      <c r="L18" s="311">
        <f>VLOOKUP($K18,Integrantes!$B$10:$I$29,7,0)</f>
        <v>0</v>
      </c>
      <c r="M18" s="311">
        <f>VLOOKUP($K18,Integrantes!$B$10:$I$29,8,0)</f>
        <v>0</v>
      </c>
    </row>
    <row r="19" spans="2:13" x14ac:dyDescent="0.25">
      <c r="B19" s="66">
        <f t="shared" si="1"/>
        <v>8</v>
      </c>
      <c r="C19" s="174"/>
      <c r="D19" s="171">
        <f t="shared" si="2"/>
        <v>1.61</v>
      </c>
      <c r="E19" s="171">
        <f>VLOOKUP($B19,Integrantes!$A$10:$I$291,8,0)</f>
        <v>0</v>
      </c>
      <c r="F19" s="171">
        <f>VLOOKUP($B19,Integrantes!$B$10:$I$291,7,0)</f>
        <v>0</v>
      </c>
      <c r="G19" s="171">
        <f>VLOOKUP($B19,Integrantes!$B$10:$I$291,8,0)</f>
        <v>0</v>
      </c>
      <c r="H19" s="188">
        <f t="shared" si="0"/>
        <v>0</v>
      </c>
      <c r="I19" s="216">
        <f>VLOOKUP($B19,Integrantes!$B$9:$I$41,2,0)</f>
        <v>0</v>
      </c>
      <c r="K19" s="311">
        <v>8</v>
      </c>
      <c r="L19" s="311">
        <f>VLOOKUP($K19,Integrantes!$B$10:$I$29,7,0)</f>
        <v>0</v>
      </c>
      <c r="M19" s="311">
        <f>VLOOKUP($K19,Integrantes!$B$10:$I$29,8,0)</f>
        <v>0</v>
      </c>
    </row>
    <row r="20" spans="2:13" x14ac:dyDescent="0.25">
      <c r="B20" s="66">
        <f t="shared" si="1"/>
        <v>9</v>
      </c>
      <c r="C20" s="174"/>
      <c r="D20" s="171">
        <f t="shared" si="2"/>
        <v>1.61</v>
      </c>
      <c r="E20" s="171">
        <f>VLOOKUP($B20,Integrantes!$A$10:$I$291,8,0)</f>
        <v>0</v>
      </c>
      <c r="F20" s="171">
        <f>VLOOKUP($B20,Integrantes!$B$10:$I$291,7,0)</f>
        <v>0</v>
      </c>
      <c r="G20" s="171">
        <f>VLOOKUP($B20,Integrantes!$B$10:$I$291,8,0)</f>
        <v>0</v>
      </c>
      <c r="H20" s="188">
        <f t="shared" si="0"/>
        <v>0</v>
      </c>
      <c r="I20" s="216">
        <f>VLOOKUP($B20,Integrantes!$B$9:$I$41,2,0)</f>
        <v>0</v>
      </c>
      <c r="K20" s="311">
        <v>9</v>
      </c>
      <c r="L20" s="311">
        <f>VLOOKUP($K20,Integrantes!$B$10:$I$29,7,0)</f>
        <v>0</v>
      </c>
      <c r="M20" s="311">
        <f>VLOOKUP($K20,Integrantes!$B$10:$I$29,8,0)</f>
        <v>0</v>
      </c>
    </row>
    <row r="21" spans="2:13" ht="15.75" thickBot="1" x14ac:dyDescent="0.3">
      <c r="B21" s="66">
        <f t="shared" si="1"/>
        <v>10</v>
      </c>
      <c r="C21" s="174"/>
      <c r="D21" s="171">
        <f t="shared" si="2"/>
        <v>1.61</v>
      </c>
      <c r="E21" s="171">
        <f>VLOOKUP($B21,Integrantes!$A$10:$I$291,8,0)</f>
        <v>0</v>
      </c>
      <c r="F21" s="171">
        <f>VLOOKUP($B21,Integrantes!$B$10:$I$291,7,0)</f>
        <v>0</v>
      </c>
      <c r="G21" s="171">
        <f>VLOOKUP($B21,Integrantes!$B$10:$I$291,8,0)</f>
        <v>0</v>
      </c>
      <c r="H21" s="188">
        <f t="shared" si="0"/>
        <v>0</v>
      </c>
      <c r="I21" s="217">
        <f>VLOOKUP($B21,Integrantes!$B$9:$I$41,2,0)</f>
        <v>0</v>
      </c>
      <c r="K21" s="311">
        <v>10</v>
      </c>
      <c r="L21" s="311">
        <f>VLOOKUP($K21,Integrantes!$B$10:$I$29,7,0)</f>
        <v>0</v>
      </c>
      <c r="M21" s="311">
        <f>VLOOKUP($K21,Integrantes!$B$10:$I$29,8,0)</f>
        <v>0</v>
      </c>
    </row>
    <row r="22" spans="2:13" ht="16.5" thickTop="1" thickBot="1" x14ac:dyDescent="0.3">
      <c r="B22" s="166"/>
      <c r="C22" s="167" t="s">
        <v>780</v>
      </c>
      <c r="D22" s="167"/>
      <c r="E22" s="167"/>
      <c r="F22" s="168"/>
      <c r="G22" s="169"/>
      <c r="H22" s="170">
        <f>SUM(H12:H21)</f>
        <v>0</v>
      </c>
      <c r="I22" s="170">
        <f>COUNTIF(I12:I21,"&gt;"&amp;0)</f>
        <v>0</v>
      </c>
      <c r="K22" s="312" t="s">
        <v>736</v>
      </c>
      <c r="L22" s="313">
        <f>SUM(L12:L21)</f>
        <v>0</v>
      </c>
      <c r="M22" s="313">
        <f>SUM(M12:M21)</f>
        <v>0</v>
      </c>
    </row>
    <row r="23" spans="2:13" x14ac:dyDescent="0.25">
      <c r="L23" s="210"/>
      <c r="M23" s="210"/>
    </row>
    <row r="24" spans="2:13" ht="15.75" thickBot="1" x14ac:dyDescent="0.3">
      <c r="B24" s="5" t="s">
        <v>744</v>
      </c>
      <c r="C24" s="256" t="s">
        <v>903</v>
      </c>
      <c r="L24" s="210"/>
    </row>
    <row r="25" spans="2:13" ht="15.75" thickBot="1" x14ac:dyDescent="0.3">
      <c r="B25" s="5" t="s">
        <v>779</v>
      </c>
      <c r="C25" s="5" t="s">
        <v>902</v>
      </c>
      <c r="F25" s="180">
        <v>616000</v>
      </c>
      <c r="L25" s="210"/>
    </row>
    <row r="26" spans="2:13" ht="16.5" thickBot="1" x14ac:dyDescent="0.3">
      <c r="B26" s="100" t="s">
        <v>735</v>
      </c>
      <c r="C26" s="104" t="str">
        <f>"Máximo presupuesto Disponible VICEIN ( "&amp;I7&amp;" )Pts :"</f>
        <v>Máximo presupuesto Disponible VICEIN ( 0 )Pts :</v>
      </c>
      <c r="D26" s="101"/>
      <c r="E26" s="101"/>
      <c r="F26" s="102">
        <f>IFERROR(VLOOKUP(I7,RelaPts_Ps,2,0),0)*1000000</f>
        <v>1000000</v>
      </c>
      <c r="G26" s="173" t="s">
        <v>782</v>
      </c>
    </row>
    <row r="27" spans="2:13" ht="15.75" thickBot="1" x14ac:dyDescent="0.3"/>
    <row r="28" spans="2:13" ht="30.75" thickBot="1" x14ac:dyDescent="0.3">
      <c r="B28" s="184" t="s">
        <v>642</v>
      </c>
      <c r="C28" s="183" t="s">
        <v>745</v>
      </c>
      <c r="D28" s="183" t="s">
        <v>740</v>
      </c>
      <c r="E28" s="183" t="s">
        <v>743</v>
      </c>
      <c r="F28" s="185" t="s">
        <v>741</v>
      </c>
      <c r="G28" s="183" t="str">
        <f>G11</f>
        <v>Número Horas / Semanal</v>
      </c>
      <c r="H28" s="187" t="s">
        <v>742</v>
      </c>
      <c r="I28" s="175" t="s">
        <v>904</v>
      </c>
    </row>
    <row r="29" spans="2:13" ht="18.75" customHeight="1" thickTop="1" x14ac:dyDescent="0.25">
      <c r="B29" s="66">
        <v>1</v>
      </c>
      <c r="C29" s="258">
        <f t="shared" ref="C29:C41" si="3">SMLV</f>
        <v>616000</v>
      </c>
      <c r="D29" s="172">
        <f t="shared" ref="D29:D41" si="4">IFERROR(VLOOKUP(E29,Val_OPS,2,0),0)</f>
        <v>0</v>
      </c>
      <c r="E29" s="257"/>
      <c r="F29" s="182">
        <v>1</v>
      </c>
      <c r="G29" s="181">
        <v>1</v>
      </c>
      <c r="H29" s="264">
        <f>IFERROR(((C29*D29)/40)*G29*F29,0)</f>
        <v>0</v>
      </c>
      <c r="I29" s="186"/>
    </row>
    <row r="30" spans="2:13" x14ac:dyDescent="0.25">
      <c r="B30" s="66">
        <v>2</v>
      </c>
      <c r="C30" s="258">
        <f t="shared" si="3"/>
        <v>616000</v>
      </c>
      <c r="D30" s="172">
        <f t="shared" si="4"/>
        <v>0</v>
      </c>
      <c r="E30" s="257"/>
      <c r="F30" s="182">
        <v>1</v>
      </c>
      <c r="G30" s="181">
        <v>1</v>
      </c>
      <c r="H30" s="264">
        <f t="shared" ref="H30:H41" si="5">IFERROR(((C30*D30)/40)*G30*F30,0)</f>
        <v>0</v>
      </c>
      <c r="I30" s="186"/>
    </row>
    <row r="31" spans="2:13" x14ac:dyDescent="0.25">
      <c r="B31" s="66">
        <f>B30+1</f>
        <v>3</v>
      </c>
      <c r="C31" s="258">
        <f t="shared" si="3"/>
        <v>616000</v>
      </c>
      <c r="D31" s="172">
        <f t="shared" si="4"/>
        <v>0</v>
      </c>
      <c r="E31" s="319"/>
      <c r="F31" s="182">
        <v>1</v>
      </c>
      <c r="G31" s="181">
        <v>1</v>
      </c>
      <c r="H31" s="264">
        <f t="shared" si="5"/>
        <v>0</v>
      </c>
      <c r="I31" s="186"/>
    </row>
    <row r="32" spans="2:13" x14ac:dyDescent="0.25">
      <c r="B32" s="66">
        <f t="shared" ref="B32:B34" si="6">B31+1</f>
        <v>4</v>
      </c>
      <c r="C32" s="258">
        <f t="shared" si="3"/>
        <v>616000</v>
      </c>
      <c r="D32" s="172">
        <f t="shared" si="4"/>
        <v>0</v>
      </c>
      <c r="E32" s="257"/>
      <c r="F32" s="182">
        <v>1</v>
      </c>
      <c r="G32" s="181">
        <v>1</v>
      </c>
      <c r="H32" s="264">
        <f t="shared" si="5"/>
        <v>0</v>
      </c>
      <c r="I32" s="186"/>
      <c r="L32" s="5" t="s">
        <v>746</v>
      </c>
      <c r="M32" s="5" t="s">
        <v>747</v>
      </c>
    </row>
    <row r="33" spans="2:13" x14ac:dyDescent="0.25">
      <c r="B33" s="66">
        <f t="shared" si="6"/>
        <v>5</v>
      </c>
      <c r="C33" s="258">
        <f t="shared" si="3"/>
        <v>616000</v>
      </c>
      <c r="D33" s="172">
        <f t="shared" si="4"/>
        <v>0</v>
      </c>
      <c r="E33" s="257"/>
      <c r="F33" s="182">
        <v>1</v>
      </c>
      <c r="G33" s="181">
        <v>1</v>
      </c>
      <c r="H33" s="264">
        <f t="shared" si="5"/>
        <v>0</v>
      </c>
      <c r="I33" s="186"/>
      <c r="L33" s="5" t="s">
        <v>748</v>
      </c>
      <c r="M33" s="5">
        <v>2</v>
      </c>
    </row>
    <row r="34" spans="2:13" x14ac:dyDescent="0.25">
      <c r="B34" s="66">
        <f t="shared" si="6"/>
        <v>6</v>
      </c>
      <c r="C34" s="258">
        <f t="shared" si="3"/>
        <v>616000</v>
      </c>
      <c r="D34" s="172">
        <f t="shared" si="4"/>
        <v>0</v>
      </c>
      <c r="E34" s="257"/>
      <c r="F34" s="182">
        <v>1</v>
      </c>
      <c r="G34" s="181">
        <v>1</v>
      </c>
      <c r="H34" s="264">
        <f t="shared" si="5"/>
        <v>0</v>
      </c>
      <c r="I34" s="186"/>
      <c r="L34" s="5" t="s">
        <v>749</v>
      </c>
      <c r="M34" s="5">
        <v>3.5</v>
      </c>
    </row>
    <row r="35" spans="2:13" x14ac:dyDescent="0.25">
      <c r="B35" s="66">
        <f t="shared" ref="B35:B41" si="7">B34+1</f>
        <v>7</v>
      </c>
      <c r="C35" s="258">
        <f t="shared" si="3"/>
        <v>616000</v>
      </c>
      <c r="D35" s="172">
        <f t="shared" si="4"/>
        <v>0</v>
      </c>
      <c r="E35" s="257"/>
      <c r="F35" s="182">
        <v>1</v>
      </c>
      <c r="G35" s="181">
        <v>1</v>
      </c>
      <c r="H35" s="264">
        <f t="shared" si="5"/>
        <v>0</v>
      </c>
      <c r="I35" s="186"/>
      <c r="L35" s="5" t="s">
        <v>750</v>
      </c>
      <c r="M35" s="5">
        <v>4</v>
      </c>
    </row>
    <row r="36" spans="2:13" x14ac:dyDescent="0.25">
      <c r="B36" s="66">
        <f t="shared" si="7"/>
        <v>8</v>
      </c>
      <c r="C36" s="258">
        <f t="shared" si="3"/>
        <v>616000</v>
      </c>
      <c r="D36" s="172">
        <f t="shared" si="4"/>
        <v>0</v>
      </c>
      <c r="E36" s="257"/>
      <c r="F36" s="182">
        <v>1</v>
      </c>
      <c r="G36" s="181">
        <v>1</v>
      </c>
      <c r="H36" s="264">
        <f t="shared" si="5"/>
        <v>0</v>
      </c>
      <c r="I36" s="186"/>
      <c r="L36" s="5" t="s">
        <v>751</v>
      </c>
      <c r="M36" s="5">
        <v>4.5</v>
      </c>
    </row>
    <row r="37" spans="2:13" x14ac:dyDescent="0.25">
      <c r="B37" s="66">
        <f t="shared" si="7"/>
        <v>9</v>
      </c>
      <c r="C37" s="258">
        <f t="shared" si="3"/>
        <v>616000</v>
      </c>
      <c r="D37" s="172">
        <f t="shared" si="4"/>
        <v>0</v>
      </c>
      <c r="E37" s="257"/>
      <c r="F37" s="182">
        <v>1</v>
      </c>
      <c r="G37" s="181">
        <v>1</v>
      </c>
      <c r="H37" s="264">
        <f t="shared" si="5"/>
        <v>0</v>
      </c>
      <c r="I37" s="186"/>
      <c r="L37" s="5" t="s">
        <v>752</v>
      </c>
      <c r="M37" s="5">
        <v>5.5</v>
      </c>
    </row>
    <row r="38" spans="2:13" x14ac:dyDescent="0.25">
      <c r="B38" s="66">
        <f t="shared" si="7"/>
        <v>10</v>
      </c>
      <c r="C38" s="258">
        <f t="shared" si="3"/>
        <v>616000</v>
      </c>
      <c r="D38" s="172">
        <f t="shared" si="4"/>
        <v>0</v>
      </c>
      <c r="E38" s="257"/>
      <c r="F38" s="182">
        <v>1</v>
      </c>
      <c r="G38" s="181">
        <v>1</v>
      </c>
      <c r="H38" s="264">
        <f t="shared" si="5"/>
        <v>0</v>
      </c>
      <c r="I38" s="186"/>
      <c r="L38" s="5" t="s">
        <v>878</v>
      </c>
      <c r="M38" s="5">
        <v>0</v>
      </c>
    </row>
    <row r="39" spans="2:13" x14ac:dyDescent="0.25">
      <c r="B39" s="66">
        <f t="shared" si="7"/>
        <v>11</v>
      </c>
      <c r="C39" s="258">
        <f t="shared" si="3"/>
        <v>616000</v>
      </c>
      <c r="D39" s="172">
        <f t="shared" si="4"/>
        <v>0</v>
      </c>
      <c r="E39" s="257"/>
      <c r="F39" s="182">
        <v>1</v>
      </c>
      <c r="G39" s="181">
        <v>1</v>
      </c>
      <c r="H39" s="264">
        <f t="shared" si="5"/>
        <v>0</v>
      </c>
      <c r="I39" s="186"/>
    </row>
    <row r="40" spans="2:13" x14ac:dyDescent="0.25">
      <c r="B40" s="66">
        <f t="shared" si="7"/>
        <v>12</v>
      </c>
      <c r="C40" s="258">
        <f t="shared" si="3"/>
        <v>616000</v>
      </c>
      <c r="D40" s="172">
        <f t="shared" si="4"/>
        <v>0</v>
      </c>
      <c r="E40" s="257"/>
      <c r="F40" s="182">
        <v>1</v>
      </c>
      <c r="G40" s="181">
        <v>1</v>
      </c>
      <c r="H40" s="264">
        <f t="shared" si="5"/>
        <v>0</v>
      </c>
      <c r="I40" s="186"/>
    </row>
    <row r="41" spans="2:13" ht="15.75" thickBot="1" x14ac:dyDescent="0.3">
      <c r="B41" s="66">
        <f t="shared" si="7"/>
        <v>13</v>
      </c>
      <c r="C41" s="258">
        <f t="shared" si="3"/>
        <v>616000</v>
      </c>
      <c r="D41" s="172">
        <f t="shared" si="4"/>
        <v>0</v>
      </c>
      <c r="E41" s="257"/>
      <c r="F41" s="182">
        <v>1</v>
      </c>
      <c r="G41" s="181">
        <v>1</v>
      </c>
      <c r="H41" s="264">
        <f t="shared" si="5"/>
        <v>0</v>
      </c>
      <c r="I41" s="186"/>
    </row>
    <row r="42" spans="2:13" ht="16.5" thickTop="1" thickBot="1" x14ac:dyDescent="0.3">
      <c r="B42" s="166"/>
      <c r="C42" s="167" t="s">
        <v>781</v>
      </c>
      <c r="D42" s="167"/>
      <c r="E42" s="167"/>
      <c r="F42" s="168"/>
      <c r="G42" s="169"/>
      <c r="H42" s="265">
        <f>SUM(H29:H41)</f>
        <v>0</v>
      </c>
      <c r="I42" s="170">
        <f>SUM(I29:I41)</f>
        <v>0</v>
      </c>
    </row>
    <row r="43" spans="2:13" x14ac:dyDescent="0.25"/>
    <row r="44" spans="2:13" x14ac:dyDescent="0.25"/>
    <row r="45" spans="2:13" x14ac:dyDescent="0.25">
      <c r="B45" s="9" t="s">
        <v>960</v>
      </c>
      <c r="C45" s="10" t="s">
        <v>702</v>
      </c>
      <c r="D45" s="10"/>
      <c r="E45" s="11"/>
      <c r="F45" s="11"/>
      <c r="G45" s="11"/>
      <c r="H45" s="338">
        <f>Integrantes!H7</f>
        <v>0</v>
      </c>
      <c r="I45" s="338" t="str">
        <f>Integrantes!I7</f>
        <v>INV</v>
      </c>
    </row>
    <row r="46" spans="2:13" hidden="1" x14ac:dyDescent="0.25"/>
    <row r="47" spans="2:13" ht="15.75" thickBot="1" x14ac:dyDescent="0.3"/>
    <row r="48" spans="2:13" ht="20.25" customHeight="1" thickBot="1" x14ac:dyDescent="0.3">
      <c r="B48" s="63" t="s">
        <v>642</v>
      </c>
      <c r="C48" s="64" t="s">
        <v>719</v>
      </c>
      <c r="D48" s="64" t="s">
        <v>720</v>
      </c>
      <c r="E48" s="64" t="s">
        <v>721</v>
      </c>
      <c r="F48" s="64" t="s">
        <v>722</v>
      </c>
      <c r="G48" s="64" t="s">
        <v>723</v>
      </c>
      <c r="H48" s="64" t="s">
        <v>899</v>
      </c>
      <c r="I48" s="65" t="s">
        <v>724</v>
      </c>
      <c r="L48" s="73" t="s">
        <v>911</v>
      </c>
    </row>
    <row r="49" spans="2:15" ht="19.5" thickTop="1" x14ac:dyDescent="0.25">
      <c r="B49" s="66">
        <v>1</v>
      </c>
      <c r="C49" s="176" t="s">
        <v>706</v>
      </c>
      <c r="D49" s="177">
        <v>2</v>
      </c>
      <c r="E49" s="178" t="s">
        <v>732</v>
      </c>
      <c r="F49" s="179" t="s">
        <v>784</v>
      </c>
      <c r="G49" s="255">
        <f>H42</f>
        <v>0</v>
      </c>
      <c r="H49" s="255">
        <f>H22</f>
        <v>0</v>
      </c>
      <c r="I49" s="67"/>
      <c r="L49" s="74">
        <v>500000000</v>
      </c>
    </row>
    <row r="50" spans="2:15" ht="18.75" x14ac:dyDescent="0.25">
      <c r="B50" s="68">
        <v>2</v>
      </c>
      <c r="C50" s="96"/>
      <c r="D50" s="70"/>
      <c r="E50" s="69"/>
      <c r="F50" s="97"/>
      <c r="G50" s="71"/>
      <c r="H50" s="71"/>
      <c r="I50" s="72"/>
    </row>
    <row r="51" spans="2:15" ht="18.75" x14ac:dyDescent="0.25">
      <c r="B51" s="68">
        <v>3</v>
      </c>
      <c r="C51" s="96"/>
      <c r="D51" s="70"/>
      <c r="E51" s="69"/>
      <c r="F51" s="97"/>
      <c r="G51" s="71"/>
      <c r="H51" s="71"/>
      <c r="I51" s="72"/>
    </row>
    <row r="52" spans="2:15" ht="18.75" x14ac:dyDescent="0.25">
      <c r="B52" s="68">
        <v>4</v>
      </c>
      <c r="C52" s="96"/>
      <c r="D52" s="70"/>
      <c r="E52" s="69"/>
      <c r="F52" s="97"/>
      <c r="G52" s="71"/>
      <c r="H52" s="71"/>
      <c r="I52" s="72"/>
      <c r="L52" s="5" t="s">
        <v>725</v>
      </c>
    </row>
    <row r="53" spans="2:15" ht="21" x14ac:dyDescent="0.35">
      <c r="B53" s="68">
        <v>5</v>
      </c>
      <c r="C53" s="96"/>
      <c r="D53" s="70"/>
      <c r="E53" s="69"/>
      <c r="F53" s="97"/>
      <c r="G53" s="71"/>
      <c r="H53" s="71"/>
      <c r="I53" s="72"/>
      <c r="L53" s="331" t="s">
        <v>933</v>
      </c>
    </row>
    <row r="54" spans="2:15" ht="18.75" x14ac:dyDescent="0.25">
      <c r="B54" s="68">
        <v>6</v>
      </c>
      <c r="C54" s="96"/>
      <c r="D54" s="70"/>
      <c r="E54" s="69"/>
      <c r="F54" s="97"/>
      <c r="G54" s="71"/>
      <c r="H54" s="71"/>
      <c r="I54" s="72"/>
      <c r="L54" s="307" t="s">
        <v>703</v>
      </c>
      <c r="M54" s="305" t="s">
        <v>726</v>
      </c>
      <c r="N54" s="306" t="s">
        <v>912</v>
      </c>
      <c r="O54" s="305" t="s">
        <v>737</v>
      </c>
    </row>
    <row r="55" spans="2:15" ht="18.75" x14ac:dyDescent="0.25">
      <c r="B55" s="68">
        <v>7</v>
      </c>
      <c r="C55" s="96"/>
      <c r="D55" s="70"/>
      <c r="E55" s="69"/>
      <c r="F55" s="97"/>
      <c r="G55" s="71"/>
      <c r="H55" s="71"/>
      <c r="I55" s="72"/>
      <c r="L55" s="105" t="s">
        <v>706</v>
      </c>
      <c r="M55" s="106">
        <f>K72</f>
        <v>0.6</v>
      </c>
      <c r="N55" s="108">
        <f t="shared" ref="N55:N62" si="8">F72</f>
        <v>0</v>
      </c>
      <c r="O55" s="109">
        <f>D72</f>
        <v>0</v>
      </c>
    </row>
    <row r="56" spans="2:15" ht="18.75" x14ac:dyDescent="0.25">
      <c r="B56" s="68">
        <v>8</v>
      </c>
      <c r="C56" s="96"/>
      <c r="D56" s="70"/>
      <c r="E56" s="69"/>
      <c r="F56" s="97"/>
      <c r="G56" s="71"/>
      <c r="H56" s="71"/>
      <c r="I56" s="72"/>
      <c r="L56" s="105" t="s">
        <v>707</v>
      </c>
      <c r="M56" s="106">
        <f t="shared" ref="M56:M62" si="9">K73</f>
        <v>0.25</v>
      </c>
      <c r="N56" s="108">
        <f t="shared" si="8"/>
        <v>0</v>
      </c>
      <c r="O56" s="109">
        <f t="shared" ref="O56:O62" si="10">D73</f>
        <v>0</v>
      </c>
    </row>
    <row r="57" spans="2:15" ht="18.75" x14ac:dyDescent="0.25">
      <c r="B57" s="68">
        <v>9</v>
      </c>
      <c r="C57" s="96"/>
      <c r="D57" s="70"/>
      <c r="E57" s="69"/>
      <c r="F57" s="97"/>
      <c r="G57" s="71"/>
      <c r="H57" s="71"/>
      <c r="I57" s="72"/>
      <c r="L57" s="105" t="s">
        <v>92</v>
      </c>
      <c r="M57" s="106">
        <f t="shared" si="9"/>
        <v>0.25</v>
      </c>
      <c r="N57" s="108">
        <f t="shared" si="8"/>
        <v>0</v>
      </c>
      <c r="O57" s="109">
        <f t="shared" si="10"/>
        <v>0</v>
      </c>
    </row>
    <row r="58" spans="2:15" ht="18.75" x14ac:dyDescent="0.25">
      <c r="B58" s="68">
        <v>10</v>
      </c>
      <c r="C58" s="96"/>
      <c r="D58" s="70"/>
      <c r="E58" s="69"/>
      <c r="F58" s="97"/>
      <c r="G58" s="71"/>
      <c r="H58" s="71"/>
      <c r="I58" s="72"/>
      <c r="L58" s="105" t="s">
        <v>359</v>
      </c>
      <c r="M58" s="106">
        <f t="shared" si="9"/>
        <v>0.5</v>
      </c>
      <c r="N58" s="108">
        <f t="shared" si="8"/>
        <v>0</v>
      </c>
      <c r="O58" s="109">
        <f t="shared" si="10"/>
        <v>0</v>
      </c>
    </row>
    <row r="59" spans="2:15" ht="18.75" x14ac:dyDescent="0.25">
      <c r="B59" s="68">
        <v>11</v>
      </c>
      <c r="C59" s="96"/>
      <c r="D59" s="70"/>
      <c r="E59" s="69"/>
      <c r="F59" s="97"/>
      <c r="G59" s="71"/>
      <c r="H59" s="71"/>
      <c r="I59" s="72"/>
      <c r="L59" s="105" t="s">
        <v>708</v>
      </c>
      <c r="M59" s="106">
        <f t="shared" si="9"/>
        <v>0.25</v>
      </c>
      <c r="N59" s="108">
        <f t="shared" si="8"/>
        <v>0</v>
      </c>
      <c r="O59" s="109">
        <f t="shared" si="10"/>
        <v>0</v>
      </c>
    </row>
    <row r="60" spans="2:15" ht="18.75" x14ac:dyDescent="0.25">
      <c r="B60" s="68">
        <v>12</v>
      </c>
      <c r="C60" s="96"/>
      <c r="D60" s="70"/>
      <c r="E60" s="69"/>
      <c r="F60" s="97"/>
      <c r="G60" s="71"/>
      <c r="H60" s="71"/>
      <c r="I60" s="72"/>
      <c r="L60" s="105" t="s">
        <v>709</v>
      </c>
      <c r="M60" s="106">
        <f t="shared" si="9"/>
        <v>0.25</v>
      </c>
      <c r="N60" s="108">
        <f t="shared" si="8"/>
        <v>0</v>
      </c>
      <c r="O60" s="109">
        <f t="shared" si="10"/>
        <v>0</v>
      </c>
    </row>
    <row r="61" spans="2:15" ht="18.75" x14ac:dyDescent="0.25">
      <c r="B61" s="68">
        <v>13</v>
      </c>
      <c r="C61" s="96"/>
      <c r="D61" s="70"/>
      <c r="E61" s="69"/>
      <c r="F61" s="97"/>
      <c r="G61" s="71"/>
      <c r="H61" s="71"/>
      <c r="I61" s="72"/>
      <c r="L61" s="105" t="s">
        <v>710</v>
      </c>
      <c r="M61" s="106">
        <f t="shared" si="9"/>
        <v>0.05</v>
      </c>
      <c r="N61" s="108">
        <f t="shared" si="8"/>
        <v>0</v>
      </c>
      <c r="O61" s="109">
        <f t="shared" si="10"/>
        <v>0</v>
      </c>
    </row>
    <row r="62" spans="2:15" ht="18.75" x14ac:dyDescent="0.25">
      <c r="B62" s="68">
        <v>14</v>
      </c>
      <c r="C62" s="96"/>
      <c r="D62" s="70"/>
      <c r="E62" s="69"/>
      <c r="F62" s="97"/>
      <c r="G62" s="71"/>
      <c r="H62" s="71"/>
      <c r="I62" s="72"/>
      <c r="L62" s="105" t="s">
        <v>711</v>
      </c>
      <c r="M62" s="106">
        <f t="shared" si="9"/>
        <v>0.05</v>
      </c>
      <c r="N62" s="108">
        <f t="shared" si="8"/>
        <v>0</v>
      </c>
      <c r="O62" s="109">
        <f t="shared" si="10"/>
        <v>0</v>
      </c>
    </row>
    <row r="63" spans="2:15" ht="18.75" x14ac:dyDescent="0.25">
      <c r="B63" s="68">
        <v>15</v>
      </c>
      <c r="C63" s="96"/>
      <c r="D63" s="70"/>
      <c r="E63" s="69"/>
      <c r="F63" s="97"/>
      <c r="G63" s="71"/>
      <c r="H63" s="71"/>
      <c r="I63" s="72"/>
      <c r="L63" s="107" t="s">
        <v>910</v>
      </c>
      <c r="M63" s="106">
        <v>1</v>
      </c>
      <c r="N63" s="108">
        <f>SUM(N55:N62)</f>
        <v>0</v>
      </c>
      <c r="O63" s="109"/>
    </row>
    <row r="64" spans="2:15" ht="18.75" x14ac:dyDescent="0.25">
      <c r="B64" s="68">
        <v>16</v>
      </c>
      <c r="C64" s="96"/>
      <c r="D64" s="70"/>
      <c r="E64" s="69"/>
      <c r="F64" s="97"/>
      <c r="G64" s="71"/>
      <c r="H64" s="71"/>
      <c r="I64" s="72"/>
    </row>
    <row r="65" spans="2:14" ht="18.75" x14ac:dyDescent="0.25">
      <c r="B65" s="68">
        <v>17</v>
      </c>
      <c r="C65" s="96"/>
      <c r="D65" s="70"/>
      <c r="E65" s="69"/>
      <c r="F65" s="97"/>
      <c r="G65" s="71"/>
      <c r="H65" s="71"/>
      <c r="I65" s="72"/>
    </row>
    <row r="66" spans="2:14" ht="18.75" x14ac:dyDescent="0.25">
      <c r="B66" s="68">
        <v>18</v>
      </c>
      <c r="C66" s="96"/>
      <c r="D66" s="70"/>
      <c r="E66" s="69"/>
      <c r="F66" s="97"/>
      <c r="G66" s="71"/>
      <c r="H66" s="71"/>
      <c r="I66" s="72"/>
    </row>
    <row r="67" spans="2:14" ht="18.75" x14ac:dyDescent="0.25">
      <c r="B67" s="68">
        <v>19</v>
      </c>
      <c r="C67" s="96"/>
      <c r="D67" s="70"/>
      <c r="E67" s="69"/>
      <c r="F67" s="97"/>
      <c r="G67" s="71"/>
      <c r="H67" s="71"/>
      <c r="I67" s="72"/>
    </row>
    <row r="68" spans="2:14" ht="16.5" thickBot="1" x14ac:dyDescent="0.3">
      <c r="B68" s="75"/>
      <c r="C68" s="76"/>
      <c r="D68" s="77"/>
      <c r="E68" s="76"/>
      <c r="F68" s="78"/>
      <c r="G68" s="79"/>
      <c r="H68" s="79"/>
      <c r="I68" s="80"/>
    </row>
    <row r="69" spans="2:14" ht="16.5" thickTop="1" thickBot="1" x14ac:dyDescent="0.3">
      <c r="B69" s="81"/>
      <c r="C69" s="82" t="s">
        <v>783</v>
      </c>
      <c r="D69" s="83"/>
      <c r="E69" s="82"/>
      <c r="F69" s="336">
        <f>SUM(G69:I69)</f>
        <v>0</v>
      </c>
      <c r="G69" s="84">
        <f t="shared" ref="G69:I69" si="11">SUM(G49:G68)</f>
        <v>0</v>
      </c>
      <c r="H69" s="84">
        <f t="shared" si="11"/>
        <v>0</v>
      </c>
      <c r="I69" s="85">
        <f t="shared" si="11"/>
        <v>0</v>
      </c>
    </row>
    <row r="70" spans="2:14" ht="16.5" thickBot="1" x14ac:dyDescent="0.3">
      <c r="F70" s="335">
        <f t="shared" ref="F70:F79" si="12">SUMIF($C$49:$C$69,$C70,$G$49:$G$69)</f>
        <v>0</v>
      </c>
      <c r="G70" s="101"/>
      <c r="H70" s="101"/>
    </row>
    <row r="71" spans="2:14" ht="53.25" customHeight="1" thickBot="1" x14ac:dyDescent="0.3">
      <c r="B71" s="211" t="s">
        <v>642</v>
      </c>
      <c r="C71" s="561" t="s">
        <v>703</v>
      </c>
      <c r="D71" s="561"/>
      <c r="E71" s="562"/>
      <c r="F71" s="213" t="s">
        <v>943</v>
      </c>
      <c r="G71" s="183" t="s">
        <v>880</v>
      </c>
      <c r="H71" s="183" t="s">
        <v>879</v>
      </c>
      <c r="I71" s="212" t="s">
        <v>704</v>
      </c>
      <c r="K71" s="308" t="s">
        <v>705</v>
      </c>
      <c r="L71" s="309" t="str">
        <f>Productos!$J$7</f>
        <v>INV</v>
      </c>
      <c r="M71" s="308" t="s">
        <v>905</v>
      </c>
      <c r="N71" s="308" t="s">
        <v>21</v>
      </c>
    </row>
    <row r="72" spans="2:14" ht="16.5" thickTop="1" x14ac:dyDescent="0.25">
      <c r="B72" s="42">
        <v>1</v>
      </c>
      <c r="C72" s="43" t="s">
        <v>706</v>
      </c>
      <c r="D72" s="51">
        <f>IFERROR(F72/$E$85,0)</f>
        <v>0</v>
      </c>
      <c r="E72" s="44">
        <f>D72</f>
        <v>0</v>
      </c>
      <c r="F72" s="45">
        <f t="shared" si="12"/>
        <v>0</v>
      </c>
      <c r="G72" s="46">
        <f t="shared" ref="G72:G84" si="13">SUMIF($C$49:$C$69,$C72,$H$49:$H$69)</f>
        <v>0</v>
      </c>
      <c r="H72" s="46">
        <f t="shared" ref="H72:H84" si="14">SUMIF($C$49:$C$69,$C72,$I$49:$I$69)</f>
        <v>0</v>
      </c>
      <c r="I72" s="47">
        <f>SUM(F72:H72)</f>
        <v>0</v>
      </c>
      <c r="K72" s="48">
        <f>IFERROR(IF($L$71="PIC",$N72,$M72),0)</f>
        <v>0.6</v>
      </c>
      <c r="L72" s="8" t="s">
        <v>706</v>
      </c>
      <c r="M72" s="48">
        <v>0.6</v>
      </c>
      <c r="N72" s="48">
        <v>0</v>
      </c>
    </row>
    <row r="73" spans="2:14" ht="15.75" x14ac:dyDescent="0.25">
      <c r="B73" s="49">
        <v>2</v>
      </c>
      <c r="C73" s="50" t="s">
        <v>707</v>
      </c>
      <c r="D73" s="51">
        <f t="shared" ref="D73:D79" si="15">IFERROR(F73/$E$85,0)</f>
        <v>0</v>
      </c>
      <c r="E73" s="44">
        <f t="shared" ref="E73:E79" si="16">D73</f>
        <v>0</v>
      </c>
      <c r="F73" s="45">
        <f t="shared" si="12"/>
        <v>0</v>
      </c>
      <c r="G73" s="52">
        <f t="shared" si="13"/>
        <v>0</v>
      </c>
      <c r="H73" s="52">
        <f t="shared" si="14"/>
        <v>0</v>
      </c>
      <c r="I73" s="53">
        <f t="shared" ref="I73:I84" si="17">SUM(F73:H73)</f>
        <v>0</v>
      </c>
      <c r="K73" s="48">
        <f t="shared" ref="K73:K79" si="18">IFERROR(IF($L$71="PIC",$N73,$M73),0)</f>
        <v>0.25</v>
      </c>
      <c r="L73" s="8" t="s">
        <v>707</v>
      </c>
      <c r="M73" s="48">
        <v>0.25</v>
      </c>
      <c r="N73" s="48">
        <v>1</v>
      </c>
    </row>
    <row r="74" spans="2:14" ht="15.75" x14ac:dyDescent="0.25">
      <c r="B74" s="49">
        <v>3</v>
      </c>
      <c r="C74" s="50" t="s">
        <v>92</v>
      </c>
      <c r="D74" s="51">
        <f t="shared" si="15"/>
        <v>0</v>
      </c>
      <c r="E74" s="44">
        <f>D74</f>
        <v>0</v>
      </c>
      <c r="F74" s="45">
        <f t="shared" si="12"/>
        <v>0</v>
      </c>
      <c r="G74" s="52">
        <f t="shared" si="13"/>
        <v>0</v>
      </c>
      <c r="H74" s="52">
        <f t="shared" si="14"/>
        <v>0</v>
      </c>
      <c r="I74" s="53">
        <f t="shared" si="17"/>
        <v>0</v>
      </c>
      <c r="K74" s="48">
        <f t="shared" si="18"/>
        <v>0.25</v>
      </c>
      <c r="L74" s="8" t="s">
        <v>92</v>
      </c>
      <c r="M74" s="48">
        <v>0.25</v>
      </c>
      <c r="N74" s="48">
        <v>1</v>
      </c>
    </row>
    <row r="75" spans="2:14" ht="15.75" x14ac:dyDescent="0.25">
      <c r="B75" s="49">
        <v>4</v>
      </c>
      <c r="C75" s="50" t="s">
        <v>359</v>
      </c>
      <c r="D75" s="51">
        <f t="shared" si="15"/>
        <v>0</v>
      </c>
      <c r="E75" s="44">
        <f t="shared" si="16"/>
        <v>0</v>
      </c>
      <c r="F75" s="45">
        <f t="shared" si="12"/>
        <v>0</v>
      </c>
      <c r="G75" s="52">
        <f t="shared" si="13"/>
        <v>0</v>
      </c>
      <c r="H75" s="52">
        <f t="shared" si="14"/>
        <v>0</v>
      </c>
      <c r="I75" s="53">
        <f t="shared" ref="I75:I78" si="19">SUM(F75:H75)</f>
        <v>0</v>
      </c>
      <c r="K75" s="48">
        <f t="shared" si="18"/>
        <v>0.5</v>
      </c>
      <c r="L75" s="8" t="s">
        <v>359</v>
      </c>
      <c r="M75" s="48">
        <v>0.5</v>
      </c>
      <c r="N75" s="48">
        <v>1</v>
      </c>
    </row>
    <row r="76" spans="2:14" ht="15.75" x14ac:dyDescent="0.25">
      <c r="B76" s="49">
        <v>5</v>
      </c>
      <c r="C76" s="50" t="s">
        <v>708</v>
      </c>
      <c r="D76" s="51">
        <f t="shared" si="15"/>
        <v>0</v>
      </c>
      <c r="E76" s="44">
        <f t="shared" si="16"/>
        <v>0</v>
      </c>
      <c r="F76" s="45">
        <f t="shared" si="12"/>
        <v>0</v>
      </c>
      <c r="G76" s="52">
        <f t="shared" si="13"/>
        <v>0</v>
      </c>
      <c r="H76" s="52">
        <f t="shared" si="14"/>
        <v>0</v>
      </c>
      <c r="I76" s="53">
        <f t="shared" si="19"/>
        <v>0</v>
      </c>
      <c r="K76" s="48">
        <f t="shared" si="18"/>
        <v>0.25</v>
      </c>
      <c r="L76" s="8" t="s">
        <v>708</v>
      </c>
      <c r="M76" s="48">
        <v>0.25</v>
      </c>
      <c r="N76" s="48">
        <v>0</v>
      </c>
    </row>
    <row r="77" spans="2:14" ht="15.75" x14ac:dyDescent="0.25">
      <c r="B77" s="49">
        <v>6</v>
      </c>
      <c r="C77" s="50" t="s">
        <v>709</v>
      </c>
      <c r="D77" s="51">
        <f t="shared" si="15"/>
        <v>0</v>
      </c>
      <c r="E77" s="44">
        <f t="shared" si="16"/>
        <v>0</v>
      </c>
      <c r="F77" s="45">
        <f t="shared" si="12"/>
        <v>0</v>
      </c>
      <c r="G77" s="52">
        <f t="shared" si="13"/>
        <v>0</v>
      </c>
      <c r="H77" s="52">
        <f t="shared" si="14"/>
        <v>0</v>
      </c>
      <c r="I77" s="53">
        <f t="shared" si="19"/>
        <v>0</v>
      </c>
      <c r="K77" s="48">
        <f t="shared" si="18"/>
        <v>0.25</v>
      </c>
      <c r="L77" s="8" t="s">
        <v>709</v>
      </c>
      <c r="M77" s="48">
        <v>0.25</v>
      </c>
      <c r="N77" s="48">
        <v>0.5</v>
      </c>
    </row>
    <row r="78" spans="2:14" ht="15.75" x14ac:dyDescent="0.25">
      <c r="B78" s="49">
        <v>7</v>
      </c>
      <c r="C78" s="50" t="s">
        <v>710</v>
      </c>
      <c r="D78" s="51">
        <f t="shared" si="15"/>
        <v>0</v>
      </c>
      <c r="E78" s="44">
        <f t="shared" si="16"/>
        <v>0</v>
      </c>
      <c r="F78" s="45">
        <f t="shared" si="12"/>
        <v>0</v>
      </c>
      <c r="G78" s="52">
        <f t="shared" si="13"/>
        <v>0</v>
      </c>
      <c r="H78" s="52">
        <f t="shared" si="14"/>
        <v>0</v>
      </c>
      <c r="I78" s="53">
        <f t="shared" si="19"/>
        <v>0</v>
      </c>
      <c r="K78" s="48">
        <f t="shared" si="18"/>
        <v>0.05</v>
      </c>
      <c r="L78" s="8" t="s">
        <v>710</v>
      </c>
      <c r="M78" s="48">
        <v>0.05</v>
      </c>
      <c r="N78" s="48">
        <v>0</v>
      </c>
    </row>
    <row r="79" spans="2:14" ht="15.75" x14ac:dyDescent="0.25">
      <c r="B79" s="49">
        <v>8</v>
      </c>
      <c r="C79" s="50" t="s">
        <v>711</v>
      </c>
      <c r="D79" s="51">
        <f t="shared" si="15"/>
        <v>0</v>
      </c>
      <c r="E79" s="112">
        <f t="shared" si="16"/>
        <v>0</v>
      </c>
      <c r="F79" s="113">
        <f t="shared" si="12"/>
        <v>0</v>
      </c>
      <c r="G79" s="52">
        <f t="shared" si="13"/>
        <v>0</v>
      </c>
      <c r="H79" s="52">
        <f t="shared" si="14"/>
        <v>0</v>
      </c>
      <c r="I79" s="53">
        <f t="shared" si="17"/>
        <v>0</v>
      </c>
      <c r="K79" s="48">
        <f t="shared" si="18"/>
        <v>0.05</v>
      </c>
      <c r="L79" s="8" t="s">
        <v>711</v>
      </c>
      <c r="M79" s="48">
        <v>0.05</v>
      </c>
      <c r="N79" s="48">
        <v>0</v>
      </c>
    </row>
    <row r="80" spans="2:14" ht="15.75" x14ac:dyDescent="0.25">
      <c r="B80" s="49">
        <v>9</v>
      </c>
      <c r="C80" s="50" t="s">
        <v>712</v>
      </c>
      <c r="D80" s="51">
        <f t="shared" ref="D80:D84" si="20">IFERROR(F80/$F$85,0)</f>
        <v>0</v>
      </c>
      <c r="E80" s="563" t="s">
        <v>733</v>
      </c>
      <c r="F80" s="564"/>
      <c r="G80" s="110">
        <f t="shared" si="13"/>
        <v>0</v>
      </c>
      <c r="H80" s="52">
        <f t="shared" si="14"/>
        <v>0</v>
      </c>
      <c r="I80" s="53">
        <f t="shared" si="17"/>
        <v>0</v>
      </c>
    </row>
    <row r="81" spans="2:18" ht="15.75" x14ac:dyDescent="0.25">
      <c r="B81" s="49">
        <v>10</v>
      </c>
      <c r="C81" s="50" t="s">
        <v>713</v>
      </c>
      <c r="D81" s="51">
        <f t="shared" si="20"/>
        <v>0</v>
      </c>
      <c r="E81" s="565"/>
      <c r="F81" s="566"/>
      <c r="G81" s="110">
        <f t="shared" si="13"/>
        <v>0</v>
      </c>
      <c r="H81" s="52">
        <f t="shared" si="14"/>
        <v>0</v>
      </c>
      <c r="I81" s="53">
        <f t="shared" si="17"/>
        <v>0</v>
      </c>
    </row>
    <row r="82" spans="2:18" ht="15.75" x14ac:dyDescent="0.25">
      <c r="B82" s="49">
        <v>11</v>
      </c>
      <c r="C82" s="50" t="s">
        <v>714</v>
      </c>
      <c r="D82" s="51">
        <f t="shared" si="20"/>
        <v>0</v>
      </c>
      <c r="E82" s="565"/>
      <c r="F82" s="566"/>
      <c r="G82" s="110">
        <f t="shared" si="13"/>
        <v>0</v>
      </c>
      <c r="H82" s="52">
        <f t="shared" si="14"/>
        <v>0</v>
      </c>
      <c r="I82" s="53">
        <f t="shared" si="17"/>
        <v>0</v>
      </c>
    </row>
    <row r="83" spans="2:18" ht="15.75" x14ac:dyDescent="0.25">
      <c r="B83" s="49">
        <v>12</v>
      </c>
      <c r="C83" s="54" t="s">
        <v>715</v>
      </c>
      <c r="D83" s="51">
        <f t="shared" si="20"/>
        <v>0</v>
      </c>
      <c r="E83" s="565"/>
      <c r="F83" s="566"/>
      <c r="G83" s="110">
        <f t="shared" si="13"/>
        <v>0</v>
      </c>
      <c r="H83" s="52">
        <f t="shared" si="14"/>
        <v>0</v>
      </c>
      <c r="I83" s="53">
        <f t="shared" si="17"/>
        <v>0</v>
      </c>
    </row>
    <row r="84" spans="2:18" ht="16.5" thickBot="1" x14ac:dyDescent="0.3">
      <c r="B84" s="55">
        <v>13</v>
      </c>
      <c r="C84" s="56" t="s">
        <v>716</v>
      </c>
      <c r="D84" s="57">
        <f t="shared" si="20"/>
        <v>0</v>
      </c>
      <c r="E84" s="567"/>
      <c r="F84" s="568"/>
      <c r="G84" s="111">
        <f t="shared" si="13"/>
        <v>0</v>
      </c>
      <c r="H84" s="58">
        <f t="shared" si="14"/>
        <v>0</v>
      </c>
      <c r="I84" s="59">
        <f t="shared" si="17"/>
        <v>0</v>
      </c>
    </row>
    <row r="85" spans="2:18" ht="17.25" thickTop="1" thickBot="1" x14ac:dyDescent="0.3">
      <c r="B85" s="103" t="s">
        <v>717</v>
      </c>
      <c r="C85" s="60" t="s">
        <v>718</v>
      </c>
      <c r="D85" s="337" t="str">
        <f>Productos!J7</f>
        <v>INV</v>
      </c>
      <c r="E85" s="266">
        <f>F26</f>
        <v>1000000</v>
      </c>
      <c r="F85" s="61">
        <f>SUM(F72:F84)</f>
        <v>0</v>
      </c>
      <c r="G85" s="61">
        <f t="shared" ref="G85:I85" si="21">SUM(G72:G84)</f>
        <v>0</v>
      </c>
      <c r="H85" s="61">
        <f t="shared" si="21"/>
        <v>0</v>
      </c>
      <c r="I85" s="62">
        <f t="shared" si="21"/>
        <v>0</v>
      </c>
    </row>
    <row r="86" spans="2:18" ht="15.75" thickBot="1" x14ac:dyDescent="0.3"/>
    <row r="87" spans="2:18" ht="15.75" customHeight="1" thickBot="1" x14ac:dyDescent="0.35">
      <c r="B87" s="571" t="s">
        <v>906</v>
      </c>
      <c r="C87" s="572"/>
      <c r="D87" s="572"/>
      <c r="E87" s="569">
        <f>Datos_Generales!F35</f>
        <v>0</v>
      </c>
      <c r="F87" s="569"/>
      <c r="G87" s="569"/>
      <c r="H87" s="569"/>
      <c r="I87" s="570"/>
    </row>
    <row r="88" spans="2:18" x14ac:dyDescent="0.25"/>
    <row r="89" spans="2:18" x14ac:dyDescent="0.25"/>
    <row r="90" spans="2:18" x14ac:dyDescent="0.25"/>
    <row r="91" spans="2:18" x14ac:dyDescent="0.25"/>
    <row r="92" spans="2:18" x14ac:dyDescent="0.25">
      <c r="P92" s="73" t="s">
        <v>642</v>
      </c>
      <c r="Q92" s="73" t="s">
        <v>734</v>
      </c>
      <c r="R92" s="5" t="s">
        <v>760</v>
      </c>
    </row>
    <row r="93" spans="2:18" x14ac:dyDescent="0.25">
      <c r="P93" s="73">
        <v>20</v>
      </c>
      <c r="Q93" s="73">
        <v>15</v>
      </c>
    </row>
    <row r="94" spans="2:18" x14ac:dyDescent="0.25">
      <c r="P94" s="73">
        <f t="shared" ref="P94:P112" si="22">P93+1</f>
        <v>21</v>
      </c>
      <c r="Q94" s="73">
        <v>15</v>
      </c>
    </row>
    <row r="95" spans="2:18" x14ac:dyDescent="0.25">
      <c r="P95" s="73">
        <f t="shared" si="22"/>
        <v>22</v>
      </c>
      <c r="Q95" s="73">
        <v>15</v>
      </c>
    </row>
    <row r="96" spans="2:18" x14ac:dyDescent="0.25">
      <c r="P96" s="73">
        <f t="shared" si="22"/>
        <v>23</v>
      </c>
      <c r="Q96" s="73">
        <v>15</v>
      </c>
    </row>
    <row r="97" spans="16:17" x14ac:dyDescent="0.25">
      <c r="P97" s="73">
        <f t="shared" si="22"/>
        <v>24</v>
      </c>
      <c r="Q97" s="73">
        <v>15</v>
      </c>
    </row>
    <row r="98" spans="16:17" x14ac:dyDescent="0.25">
      <c r="P98" s="73">
        <f t="shared" si="22"/>
        <v>25</v>
      </c>
      <c r="Q98" s="73">
        <v>15</v>
      </c>
    </row>
    <row r="99" spans="16:17" x14ac:dyDescent="0.25">
      <c r="P99" s="73">
        <f t="shared" si="22"/>
        <v>26</v>
      </c>
      <c r="Q99" s="73">
        <v>15</v>
      </c>
    </row>
    <row r="100" spans="16:17" x14ac:dyDescent="0.25">
      <c r="P100" s="73">
        <f t="shared" si="22"/>
        <v>27</v>
      </c>
      <c r="Q100" s="73">
        <v>15</v>
      </c>
    </row>
    <row r="101" spans="16:17" x14ac:dyDescent="0.25">
      <c r="P101" s="73">
        <f t="shared" si="22"/>
        <v>28</v>
      </c>
      <c r="Q101" s="73">
        <v>15</v>
      </c>
    </row>
    <row r="102" spans="16:17" x14ac:dyDescent="0.25">
      <c r="P102" s="73">
        <f t="shared" si="22"/>
        <v>29</v>
      </c>
      <c r="Q102" s="73">
        <v>15</v>
      </c>
    </row>
    <row r="103" spans="16:17" x14ac:dyDescent="0.25">
      <c r="P103" s="73">
        <f t="shared" si="22"/>
        <v>30</v>
      </c>
      <c r="Q103" s="73">
        <v>15</v>
      </c>
    </row>
    <row r="104" spans="16:17" x14ac:dyDescent="0.25">
      <c r="P104" s="73">
        <f t="shared" si="22"/>
        <v>31</v>
      </c>
      <c r="Q104" s="73">
        <v>15</v>
      </c>
    </row>
    <row r="105" spans="16:17" x14ac:dyDescent="0.25">
      <c r="P105" s="73">
        <f t="shared" si="22"/>
        <v>32</v>
      </c>
      <c r="Q105" s="73">
        <v>15</v>
      </c>
    </row>
    <row r="106" spans="16:17" x14ac:dyDescent="0.25">
      <c r="P106" s="73">
        <f t="shared" si="22"/>
        <v>33</v>
      </c>
      <c r="Q106" s="73">
        <v>15</v>
      </c>
    </row>
    <row r="107" spans="16:17" x14ac:dyDescent="0.25">
      <c r="P107" s="73">
        <f t="shared" si="22"/>
        <v>34</v>
      </c>
      <c r="Q107" s="73">
        <v>15</v>
      </c>
    </row>
    <row r="108" spans="16:17" x14ac:dyDescent="0.25">
      <c r="P108" s="73">
        <f t="shared" si="22"/>
        <v>35</v>
      </c>
      <c r="Q108" s="73">
        <v>15</v>
      </c>
    </row>
    <row r="109" spans="16:17" x14ac:dyDescent="0.25">
      <c r="P109" s="73">
        <f t="shared" si="22"/>
        <v>36</v>
      </c>
      <c r="Q109" s="73">
        <v>15</v>
      </c>
    </row>
    <row r="110" spans="16:17" x14ac:dyDescent="0.25">
      <c r="P110" s="73">
        <f t="shared" si="22"/>
        <v>37</v>
      </c>
      <c r="Q110" s="73">
        <v>15</v>
      </c>
    </row>
    <row r="111" spans="16:17" x14ac:dyDescent="0.25">
      <c r="P111" s="73">
        <f t="shared" si="22"/>
        <v>38</v>
      </c>
      <c r="Q111" s="73">
        <v>15</v>
      </c>
    </row>
    <row r="112" spans="16:17" x14ac:dyDescent="0.25">
      <c r="P112" s="73">
        <f t="shared" si="22"/>
        <v>39</v>
      </c>
      <c r="Q112" s="73">
        <v>15</v>
      </c>
    </row>
    <row r="113" spans="16:17" x14ac:dyDescent="0.25">
      <c r="P113" s="73">
        <v>40</v>
      </c>
      <c r="Q113" s="73">
        <v>30</v>
      </c>
    </row>
    <row r="114" spans="16:17" x14ac:dyDescent="0.25">
      <c r="P114" s="73">
        <v>41</v>
      </c>
      <c r="Q114" s="73">
        <v>30</v>
      </c>
    </row>
    <row r="115" spans="16:17" x14ac:dyDescent="0.25">
      <c r="P115" s="73">
        <v>42</v>
      </c>
      <c r="Q115" s="73">
        <v>30</v>
      </c>
    </row>
    <row r="116" spans="16:17" x14ac:dyDescent="0.25">
      <c r="P116" s="73">
        <v>43</v>
      </c>
      <c r="Q116" s="73">
        <v>30</v>
      </c>
    </row>
    <row r="117" spans="16:17" x14ac:dyDescent="0.25">
      <c r="P117" s="73">
        <v>44</v>
      </c>
      <c r="Q117" s="73">
        <v>30</v>
      </c>
    </row>
    <row r="118" spans="16:17" x14ac:dyDescent="0.25">
      <c r="P118" s="73">
        <v>45</v>
      </c>
      <c r="Q118" s="73">
        <v>30</v>
      </c>
    </row>
    <row r="119" spans="16:17" x14ac:dyDescent="0.25">
      <c r="P119" s="73">
        <v>46</v>
      </c>
      <c r="Q119" s="73">
        <v>30</v>
      </c>
    </row>
    <row r="120" spans="16:17" x14ac:dyDescent="0.25">
      <c r="P120" s="73">
        <v>47</v>
      </c>
      <c r="Q120" s="73">
        <v>30</v>
      </c>
    </row>
    <row r="121" spans="16:17" x14ac:dyDescent="0.25">
      <c r="P121" s="73">
        <v>48</v>
      </c>
      <c r="Q121" s="73">
        <v>30</v>
      </c>
    </row>
    <row r="122" spans="16:17" x14ac:dyDescent="0.25">
      <c r="P122" s="73">
        <v>49</v>
      </c>
      <c r="Q122" s="73">
        <v>30</v>
      </c>
    </row>
    <row r="123" spans="16:17" x14ac:dyDescent="0.25">
      <c r="P123" s="73">
        <v>50</v>
      </c>
      <c r="Q123" s="73">
        <v>30</v>
      </c>
    </row>
    <row r="124" spans="16:17" x14ac:dyDescent="0.25">
      <c r="P124" s="73">
        <v>51</v>
      </c>
      <c r="Q124" s="73">
        <v>30</v>
      </c>
    </row>
    <row r="125" spans="16:17" x14ac:dyDescent="0.25">
      <c r="P125" s="73">
        <v>52</v>
      </c>
      <c r="Q125" s="73">
        <v>30</v>
      </c>
    </row>
    <row r="126" spans="16:17" x14ac:dyDescent="0.25">
      <c r="P126" s="73">
        <v>53</v>
      </c>
      <c r="Q126" s="73">
        <v>30</v>
      </c>
    </row>
    <row r="127" spans="16:17" x14ac:dyDescent="0.25">
      <c r="P127" s="73">
        <v>54</v>
      </c>
      <c r="Q127" s="73">
        <v>30</v>
      </c>
    </row>
    <row r="128" spans="16:17" x14ac:dyDescent="0.25">
      <c r="P128" s="73">
        <v>56</v>
      </c>
      <c r="Q128" s="73">
        <v>30</v>
      </c>
    </row>
    <row r="129" spans="16:17" x14ac:dyDescent="0.25">
      <c r="P129" s="73">
        <v>57</v>
      </c>
      <c r="Q129" s="73">
        <v>30</v>
      </c>
    </row>
    <row r="130" spans="16:17" x14ac:dyDescent="0.25">
      <c r="P130" s="73">
        <v>58</v>
      </c>
      <c r="Q130" s="73">
        <v>30</v>
      </c>
    </row>
    <row r="131" spans="16:17" x14ac:dyDescent="0.25">
      <c r="P131" s="73">
        <v>59</v>
      </c>
      <c r="Q131" s="73">
        <v>45</v>
      </c>
    </row>
    <row r="132" spans="16:17" x14ac:dyDescent="0.25">
      <c r="P132" s="73">
        <v>60</v>
      </c>
      <c r="Q132" s="73">
        <v>45</v>
      </c>
    </row>
    <row r="133" spans="16:17" x14ac:dyDescent="0.25">
      <c r="P133" s="73">
        <v>61</v>
      </c>
      <c r="Q133" s="73">
        <v>45</v>
      </c>
    </row>
    <row r="134" spans="16:17" x14ac:dyDescent="0.25">
      <c r="P134" s="73">
        <v>62</v>
      </c>
      <c r="Q134" s="73">
        <v>45</v>
      </c>
    </row>
    <row r="135" spans="16:17" x14ac:dyDescent="0.25">
      <c r="P135" s="73">
        <v>63</v>
      </c>
      <c r="Q135" s="73">
        <v>45</v>
      </c>
    </row>
    <row r="136" spans="16:17" x14ac:dyDescent="0.25">
      <c r="P136" s="73">
        <v>64</v>
      </c>
      <c r="Q136" s="73">
        <v>45</v>
      </c>
    </row>
    <row r="137" spans="16:17" x14ac:dyDescent="0.25">
      <c r="P137" s="73">
        <v>65</v>
      </c>
      <c r="Q137" s="73">
        <v>45</v>
      </c>
    </row>
    <row r="138" spans="16:17" x14ac:dyDescent="0.25">
      <c r="P138" s="73">
        <v>66</v>
      </c>
      <c r="Q138" s="73">
        <v>45</v>
      </c>
    </row>
    <row r="139" spans="16:17" x14ac:dyDescent="0.25">
      <c r="P139" s="73">
        <v>67</v>
      </c>
      <c r="Q139" s="73">
        <v>45</v>
      </c>
    </row>
    <row r="140" spans="16:17" x14ac:dyDescent="0.25">
      <c r="P140" s="73">
        <v>68</v>
      </c>
      <c r="Q140" s="73">
        <v>45</v>
      </c>
    </row>
    <row r="141" spans="16:17" x14ac:dyDescent="0.25">
      <c r="P141" s="73">
        <v>69</v>
      </c>
      <c r="Q141" s="73">
        <v>45</v>
      </c>
    </row>
    <row r="142" spans="16:17" x14ac:dyDescent="0.25">
      <c r="P142" s="73">
        <v>70</v>
      </c>
      <c r="Q142" s="73">
        <v>45</v>
      </c>
    </row>
    <row r="143" spans="16:17" x14ac:dyDescent="0.25">
      <c r="P143" s="73">
        <v>71</v>
      </c>
      <c r="Q143" s="73">
        <v>45</v>
      </c>
    </row>
    <row r="144" spans="16:17" x14ac:dyDescent="0.25">
      <c r="P144" s="73">
        <v>72</v>
      </c>
      <c r="Q144" s="73">
        <v>45</v>
      </c>
    </row>
    <row r="145" spans="16:17" x14ac:dyDescent="0.25">
      <c r="P145" s="73">
        <v>73</v>
      </c>
      <c r="Q145" s="73">
        <v>45</v>
      </c>
    </row>
    <row r="146" spans="16:17" x14ac:dyDescent="0.25">
      <c r="P146" s="73">
        <v>74</v>
      </c>
      <c r="Q146" s="73">
        <v>45</v>
      </c>
    </row>
    <row r="147" spans="16:17" x14ac:dyDescent="0.25">
      <c r="P147" s="73">
        <v>75</v>
      </c>
      <c r="Q147" s="73">
        <v>45</v>
      </c>
    </row>
    <row r="148" spans="16:17" x14ac:dyDescent="0.25">
      <c r="P148" s="73">
        <v>76</v>
      </c>
      <c r="Q148" s="73">
        <v>45</v>
      </c>
    </row>
    <row r="149" spans="16:17" x14ac:dyDescent="0.25">
      <c r="P149" s="73">
        <v>77</v>
      </c>
      <c r="Q149" s="73">
        <v>45</v>
      </c>
    </row>
    <row r="150" spans="16:17" x14ac:dyDescent="0.25">
      <c r="P150" s="73">
        <v>78</v>
      </c>
      <c r="Q150" s="73">
        <v>45</v>
      </c>
    </row>
    <row r="151" spans="16:17" x14ac:dyDescent="0.25">
      <c r="P151" s="73">
        <v>79</v>
      </c>
      <c r="Q151" s="73">
        <v>60</v>
      </c>
    </row>
    <row r="152" spans="16:17" x14ac:dyDescent="0.25">
      <c r="P152" s="73">
        <v>80</v>
      </c>
      <c r="Q152" s="73">
        <v>60</v>
      </c>
    </row>
    <row r="153" spans="16:17" x14ac:dyDescent="0.25">
      <c r="P153" s="73">
        <v>81</v>
      </c>
      <c r="Q153" s="73">
        <v>60</v>
      </c>
    </row>
    <row r="154" spans="16:17" x14ac:dyDescent="0.25">
      <c r="P154" s="73">
        <v>82</v>
      </c>
      <c r="Q154" s="73">
        <v>60</v>
      </c>
    </row>
    <row r="155" spans="16:17" x14ac:dyDescent="0.25">
      <c r="P155" s="73">
        <v>83</v>
      </c>
      <c r="Q155" s="73">
        <v>60</v>
      </c>
    </row>
    <row r="156" spans="16:17" x14ac:dyDescent="0.25">
      <c r="P156" s="73">
        <v>84</v>
      </c>
      <c r="Q156" s="73">
        <v>60</v>
      </c>
    </row>
    <row r="157" spans="16:17" x14ac:dyDescent="0.25">
      <c r="P157" s="73">
        <v>85</v>
      </c>
      <c r="Q157" s="73">
        <v>60</v>
      </c>
    </row>
    <row r="158" spans="16:17" x14ac:dyDescent="0.25">
      <c r="P158" s="73">
        <v>86</v>
      </c>
      <c r="Q158" s="73">
        <v>60</v>
      </c>
    </row>
    <row r="159" spans="16:17" x14ac:dyDescent="0.25">
      <c r="P159" s="73">
        <f t="shared" ref="P159:P184" si="23">P158+1</f>
        <v>87</v>
      </c>
      <c r="Q159" s="73">
        <v>60</v>
      </c>
    </row>
    <row r="160" spans="16:17" x14ac:dyDescent="0.25">
      <c r="P160" s="73">
        <f t="shared" si="23"/>
        <v>88</v>
      </c>
      <c r="Q160" s="73">
        <v>60</v>
      </c>
    </row>
    <row r="161" spans="16:17" x14ac:dyDescent="0.25">
      <c r="P161" s="73">
        <f t="shared" si="23"/>
        <v>89</v>
      </c>
      <c r="Q161" s="73">
        <v>60</v>
      </c>
    </row>
    <row r="162" spans="16:17" x14ac:dyDescent="0.25">
      <c r="P162" s="73">
        <f t="shared" si="23"/>
        <v>90</v>
      </c>
      <c r="Q162" s="73">
        <v>60</v>
      </c>
    </row>
    <row r="163" spans="16:17" x14ac:dyDescent="0.25">
      <c r="P163" s="73">
        <f t="shared" si="23"/>
        <v>91</v>
      </c>
      <c r="Q163" s="73">
        <v>60</v>
      </c>
    </row>
    <row r="164" spans="16:17" x14ac:dyDescent="0.25">
      <c r="P164" s="73">
        <f t="shared" si="23"/>
        <v>92</v>
      </c>
      <c r="Q164" s="73">
        <v>60</v>
      </c>
    </row>
    <row r="165" spans="16:17" x14ac:dyDescent="0.25">
      <c r="P165" s="73">
        <f t="shared" si="23"/>
        <v>93</v>
      </c>
      <c r="Q165" s="73">
        <v>60</v>
      </c>
    </row>
    <row r="166" spans="16:17" x14ac:dyDescent="0.25">
      <c r="P166" s="73">
        <f t="shared" si="23"/>
        <v>94</v>
      </c>
      <c r="Q166" s="73">
        <v>60</v>
      </c>
    </row>
    <row r="167" spans="16:17" x14ac:dyDescent="0.25">
      <c r="P167" s="73">
        <f t="shared" si="23"/>
        <v>95</v>
      </c>
      <c r="Q167" s="73">
        <v>60</v>
      </c>
    </row>
    <row r="168" spans="16:17" x14ac:dyDescent="0.25">
      <c r="P168" s="73">
        <f t="shared" si="23"/>
        <v>96</v>
      </c>
      <c r="Q168" s="73">
        <v>60</v>
      </c>
    </row>
    <row r="169" spans="16:17" x14ac:dyDescent="0.25">
      <c r="P169" s="73">
        <f t="shared" si="23"/>
        <v>97</v>
      </c>
      <c r="Q169" s="73">
        <v>60</v>
      </c>
    </row>
    <row r="170" spans="16:17" x14ac:dyDescent="0.25">
      <c r="P170" s="73">
        <f t="shared" si="23"/>
        <v>98</v>
      </c>
      <c r="Q170" s="73">
        <v>60</v>
      </c>
    </row>
    <row r="171" spans="16:17" x14ac:dyDescent="0.25">
      <c r="P171" s="73">
        <f t="shared" si="23"/>
        <v>99</v>
      </c>
      <c r="Q171" s="73">
        <v>60</v>
      </c>
    </row>
    <row r="172" spans="16:17" x14ac:dyDescent="0.25">
      <c r="P172" s="73">
        <f t="shared" si="23"/>
        <v>100</v>
      </c>
      <c r="Q172" s="73">
        <v>60</v>
      </c>
    </row>
    <row r="173" spans="16:17" x14ac:dyDescent="0.25">
      <c r="P173" s="73">
        <f t="shared" si="23"/>
        <v>101</v>
      </c>
      <c r="Q173" s="73">
        <v>60</v>
      </c>
    </row>
    <row r="174" spans="16:17" x14ac:dyDescent="0.25">
      <c r="P174" s="73">
        <f t="shared" si="23"/>
        <v>102</v>
      </c>
      <c r="Q174" s="73">
        <v>60</v>
      </c>
    </row>
    <row r="175" spans="16:17" x14ac:dyDescent="0.25">
      <c r="P175" s="73">
        <f t="shared" si="23"/>
        <v>103</v>
      </c>
      <c r="Q175" s="73">
        <v>60</v>
      </c>
    </row>
    <row r="176" spans="16:17" x14ac:dyDescent="0.25">
      <c r="P176" s="73">
        <f t="shared" si="23"/>
        <v>104</v>
      </c>
      <c r="Q176" s="73">
        <v>60</v>
      </c>
    </row>
    <row r="177" spans="16:17" x14ac:dyDescent="0.25">
      <c r="P177" s="73">
        <f t="shared" si="23"/>
        <v>105</v>
      </c>
      <c r="Q177" s="73">
        <v>60</v>
      </c>
    </row>
    <row r="178" spans="16:17" x14ac:dyDescent="0.25">
      <c r="P178" s="73">
        <f t="shared" si="23"/>
        <v>106</v>
      </c>
      <c r="Q178" s="73">
        <v>60</v>
      </c>
    </row>
    <row r="179" spans="16:17" x14ac:dyDescent="0.25">
      <c r="P179" s="73">
        <f t="shared" si="23"/>
        <v>107</v>
      </c>
      <c r="Q179" s="73">
        <v>60</v>
      </c>
    </row>
    <row r="180" spans="16:17" x14ac:dyDescent="0.25">
      <c r="P180" s="73">
        <f t="shared" si="23"/>
        <v>108</v>
      </c>
      <c r="Q180" s="73">
        <v>60</v>
      </c>
    </row>
    <row r="181" spans="16:17" x14ac:dyDescent="0.25">
      <c r="P181" s="73">
        <f t="shared" si="23"/>
        <v>109</v>
      </c>
      <c r="Q181" s="73">
        <v>60</v>
      </c>
    </row>
    <row r="182" spans="16:17" x14ac:dyDescent="0.25">
      <c r="P182" s="73">
        <f t="shared" si="23"/>
        <v>110</v>
      </c>
      <c r="Q182" s="73">
        <v>60</v>
      </c>
    </row>
    <row r="183" spans="16:17" x14ac:dyDescent="0.25">
      <c r="P183" s="73">
        <f t="shared" si="23"/>
        <v>111</v>
      </c>
      <c r="Q183" s="73">
        <v>60</v>
      </c>
    </row>
    <row r="184" spans="16:17" x14ac:dyDescent="0.25">
      <c r="P184" s="73">
        <f t="shared" si="23"/>
        <v>112</v>
      </c>
      <c r="Q184" s="73">
        <v>60</v>
      </c>
    </row>
    <row r="185" spans="16:17" x14ac:dyDescent="0.25">
      <c r="P185" s="73">
        <v>113</v>
      </c>
      <c r="Q185" s="73">
        <v>60</v>
      </c>
    </row>
    <row r="186" spans="16:17" x14ac:dyDescent="0.25">
      <c r="P186" s="73">
        <v>114</v>
      </c>
      <c r="Q186" s="73">
        <v>60</v>
      </c>
    </row>
    <row r="187" spans="16:17" x14ac:dyDescent="0.25">
      <c r="P187" s="73">
        <v>115</v>
      </c>
      <c r="Q187" s="73">
        <v>60</v>
      </c>
    </row>
    <row r="188" spans="16:17" x14ac:dyDescent="0.25">
      <c r="P188" s="73">
        <v>116</v>
      </c>
      <c r="Q188" s="73">
        <v>60</v>
      </c>
    </row>
    <row r="189" spans="16:17" x14ac:dyDescent="0.25">
      <c r="P189" s="73">
        <v>117</v>
      </c>
      <c r="Q189" s="73">
        <v>60</v>
      </c>
    </row>
    <row r="190" spans="16:17" x14ac:dyDescent="0.25">
      <c r="P190" s="73">
        <v>118</v>
      </c>
      <c r="Q190" s="73">
        <v>60</v>
      </c>
    </row>
    <row r="191" spans="16:17" x14ac:dyDescent="0.25">
      <c r="P191" s="73">
        <v>119</v>
      </c>
      <c r="Q191" s="73">
        <v>60</v>
      </c>
    </row>
    <row r="192" spans="16:17" x14ac:dyDescent="0.25">
      <c r="P192" s="73">
        <v>120</v>
      </c>
      <c r="Q192" s="73">
        <v>60</v>
      </c>
    </row>
    <row r="193" spans="16:17" x14ac:dyDescent="0.25">
      <c r="P193" s="73">
        <v>121</v>
      </c>
      <c r="Q193" s="73">
        <v>60</v>
      </c>
    </row>
    <row r="194" spans="16:17" x14ac:dyDescent="0.25">
      <c r="P194" s="73">
        <v>122</v>
      </c>
      <c r="Q194" s="73">
        <v>60</v>
      </c>
    </row>
    <row r="195" spans="16:17" x14ac:dyDescent="0.25">
      <c r="P195" s="73">
        <v>123</v>
      </c>
      <c r="Q195" s="73">
        <v>60</v>
      </c>
    </row>
    <row r="196" spans="16:17" x14ac:dyDescent="0.25">
      <c r="P196" s="73">
        <v>124</v>
      </c>
      <c r="Q196" s="73">
        <v>60</v>
      </c>
    </row>
    <row r="197" spans="16:17" x14ac:dyDescent="0.25">
      <c r="P197" s="73">
        <v>125</v>
      </c>
      <c r="Q197" s="73">
        <v>60</v>
      </c>
    </row>
    <row r="198" spans="16:17" x14ac:dyDescent="0.25">
      <c r="P198" s="73">
        <v>126</v>
      </c>
      <c r="Q198" s="73">
        <v>60</v>
      </c>
    </row>
    <row r="199" spans="16:17" x14ac:dyDescent="0.25">
      <c r="P199" s="73">
        <v>127</v>
      </c>
      <c r="Q199" s="73">
        <v>60</v>
      </c>
    </row>
    <row r="200" spans="16:17" x14ac:dyDescent="0.25">
      <c r="P200" s="73">
        <v>128</v>
      </c>
      <c r="Q200" s="73">
        <v>60</v>
      </c>
    </row>
    <row r="201" spans="16:17" x14ac:dyDescent="0.25">
      <c r="P201" s="73">
        <v>129</v>
      </c>
      <c r="Q201" s="73">
        <v>60</v>
      </c>
    </row>
    <row r="202" spans="16:17" x14ac:dyDescent="0.25">
      <c r="P202" s="73">
        <v>130</v>
      </c>
      <c r="Q202" s="73">
        <v>60</v>
      </c>
    </row>
    <row r="203" spans="16:17" x14ac:dyDescent="0.25">
      <c r="P203" s="73">
        <v>131</v>
      </c>
      <c r="Q203" s="73">
        <v>60</v>
      </c>
    </row>
    <row r="204" spans="16:17" x14ac:dyDescent="0.25">
      <c r="P204" s="73">
        <v>132</v>
      </c>
      <c r="Q204" s="73">
        <v>60</v>
      </c>
    </row>
    <row r="205" spans="16:17" x14ac:dyDescent="0.25">
      <c r="P205" s="73">
        <v>133</v>
      </c>
      <c r="Q205" s="73">
        <v>60</v>
      </c>
    </row>
    <row r="206" spans="16:17" x14ac:dyDescent="0.25">
      <c r="P206" s="73">
        <v>134</v>
      </c>
      <c r="Q206" s="73">
        <v>60</v>
      </c>
    </row>
    <row r="207" spans="16:17" x14ac:dyDescent="0.25">
      <c r="P207" s="73">
        <v>135</v>
      </c>
      <c r="Q207" s="73">
        <v>60</v>
      </c>
    </row>
    <row r="208" spans="16:17" x14ac:dyDescent="0.25">
      <c r="P208" s="73">
        <v>136</v>
      </c>
      <c r="Q208" s="73">
        <v>60</v>
      </c>
    </row>
    <row r="209" spans="16:17" x14ac:dyDescent="0.25">
      <c r="P209" s="73">
        <v>137</v>
      </c>
      <c r="Q209" s="73">
        <v>60</v>
      </c>
    </row>
    <row r="210" spans="16:17" x14ac:dyDescent="0.25">
      <c r="P210" s="73">
        <v>138</v>
      </c>
      <c r="Q210" s="73">
        <v>60</v>
      </c>
    </row>
    <row r="211" spans="16:17" x14ac:dyDescent="0.25">
      <c r="P211" s="73">
        <v>139</v>
      </c>
      <c r="Q211" s="73">
        <v>60</v>
      </c>
    </row>
    <row r="212" spans="16:17" x14ac:dyDescent="0.25">
      <c r="P212" s="73">
        <v>140</v>
      </c>
      <c r="Q212" s="73">
        <v>60</v>
      </c>
    </row>
    <row r="213" spans="16:17" x14ac:dyDescent="0.25">
      <c r="P213" s="73">
        <v>141</v>
      </c>
      <c r="Q213" s="73">
        <v>60</v>
      </c>
    </row>
    <row r="214" spans="16:17" x14ac:dyDescent="0.25">
      <c r="P214" s="73">
        <v>142</v>
      </c>
      <c r="Q214" s="73">
        <v>60</v>
      </c>
    </row>
    <row r="215" spans="16:17" x14ac:dyDescent="0.25">
      <c r="P215" s="73">
        <v>143</v>
      </c>
      <c r="Q215" s="73">
        <v>60</v>
      </c>
    </row>
    <row r="216" spans="16:17" x14ac:dyDescent="0.25">
      <c r="P216" s="73">
        <v>144</v>
      </c>
      <c r="Q216" s="73">
        <v>60</v>
      </c>
    </row>
    <row r="217" spans="16:17" x14ac:dyDescent="0.25">
      <c r="P217" s="73">
        <v>145</v>
      </c>
      <c r="Q217" s="73">
        <v>60</v>
      </c>
    </row>
    <row r="218" spans="16:17" x14ac:dyDescent="0.25">
      <c r="P218" s="73">
        <v>146</v>
      </c>
      <c r="Q218" s="73">
        <v>60</v>
      </c>
    </row>
    <row r="219" spans="16:17" x14ac:dyDescent="0.25">
      <c r="P219" s="73">
        <v>147</v>
      </c>
      <c r="Q219" s="73">
        <v>60</v>
      </c>
    </row>
    <row r="220" spans="16:17" x14ac:dyDescent="0.25">
      <c r="P220" s="73">
        <v>148</v>
      </c>
      <c r="Q220" s="73">
        <v>60</v>
      </c>
    </row>
    <row r="221" spans="16:17" x14ac:dyDescent="0.25">
      <c r="P221" s="73">
        <v>149</v>
      </c>
      <c r="Q221" s="73">
        <v>60</v>
      </c>
    </row>
    <row r="222" spans="16:17" x14ac:dyDescent="0.25">
      <c r="P222" s="73">
        <v>150</v>
      </c>
      <c r="Q222" s="73">
        <v>60</v>
      </c>
    </row>
    <row r="223" spans="16:17" x14ac:dyDescent="0.25">
      <c r="P223" s="73">
        <v>151</v>
      </c>
      <c r="Q223" s="73">
        <v>60</v>
      </c>
    </row>
    <row r="224" spans="16:17" x14ac:dyDescent="0.25">
      <c r="P224" s="73">
        <v>152</v>
      </c>
      <c r="Q224" s="73">
        <v>60</v>
      </c>
    </row>
    <row r="225" spans="16:17" x14ac:dyDescent="0.25">
      <c r="P225" s="73">
        <v>153</v>
      </c>
      <c r="Q225" s="73">
        <v>60</v>
      </c>
    </row>
    <row r="226" spans="16:17" x14ac:dyDescent="0.25">
      <c r="P226" s="73">
        <v>154</v>
      </c>
      <c r="Q226" s="73">
        <v>60</v>
      </c>
    </row>
    <row r="227" spans="16:17" x14ac:dyDescent="0.25">
      <c r="P227" s="73">
        <v>155</v>
      </c>
      <c r="Q227" s="73">
        <v>60</v>
      </c>
    </row>
    <row r="228" spans="16:17" x14ac:dyDescent="0.25">
      <c r="P228" s="73">
        <v>156</v>
      </c>
      <c r="Q228" s="73">
        <v>60</v>
      </c>
    </row>
    <row r="229" spans="16:17" x14ac:dyDescent="0.25">
      <c r="P229" s="73">
        <v>157</v>
      </c>
      <c r="Q229" s="73">
        <v>60</v>
      </c>
    </row>
    <row r="230" spans="16:17" x14ac:dyDescent="0.25">
      <c r="P230" s="73">
        <v>158</v>
      </c>
      <c r="Q230" s="73">
        <v>60</v>
      </c>
    </row>
    <row r="231" spans="16:17" x14ac:dyDescent="0.25">
      <c r="P231" s="73">
        <v>159</v>
      </c>
      <c r="Q231" s="73">
        <v>60</v>
      </c>
    </row>
    <row r="232" spans="16:17" x14ac:dyDescent="0.25">
      <c r="P232" s="73">
        <v>160</v>
      </c>
      <c r="Q232" s="73">
        <v>60</v>
      </c>
    </row>
    <row r="233" spans="16:17" x14ac:dyDescent="0.25">
      <c r="P233" s="73">
        <v>161</v>
      </c>
      <c r="Q233" s="73">
        <v>60</v>
      </c>
    </row>
    <row r="234" spans="16:17" x14ac:dyDescent="0.25">
      <c r="P234" s="73">
        <v>162</v>
      </c>
      <c r="Q234" s="73">
        <v>60</v>
      </c>
    </row>
    <row r="235" spans="16:17" x14ac:dyDescent="0.25">
      <c r="P235" s="73">
        <v>163</v>
      </c>
      <c r="Q235" s="73">
        <v>60</v>
      </c>
    </row>
    <row r="236" spans="16:17" x14ac:dyDescent="0.25">
      <c r="P236" s="73">
        <v>164</v>
      </c>
      <c r="Q236" s="73">
        <v>60</v>
      </c>
    </row>
    <row r="237" spans="16:17" x14ac:dyDescent="0.25">
      <c r="P237" s="73">
        <v>165</v>
      </c>
      <c r="Q237" s="73">
        <v>60</v>
      </c>
    </row>
    <row r="238" spans="16:17" x14ac:dyDescent="0.25">
      <c r="P238" s="73">
        <v>166</v>
      </c>
      <c r="Q238" s="73">
        <v>60</v>
      </c>
    </row>
    <row r="239" spans="16:17" x14ac:dyDescent="0.25">
      <c r="P239" s="73">
        <v>167</v>
      </c>
      <c r="Q239" s="73">
        <v>60</v>
      </c>
    </row>
    <row r="240" spans="16:17" x14ac:dyDescent="0.25">
      <c r="P240" s="73">
        <v>168</v>
      </c>
      <c r="Q240" s="73">
        <v>60</v>
      </c>
    </row>
    <row r="241" spans="16:17" x14ac:dyDescent="0.25">
      <c r="P241" s="73">
        <v>169</v>
      </c>
      <c r="Q241" s="73">
        <v>60</v>
      </c>
    </row>
    <row r="242" spans="16:17" x14ac:dyDescent="0.25">
      <c r="P242" s="73">
        <v>170</v>
      </c>
      <c r="Q242" s="73">
        <v>60</v>
      </c>
    </row>
    <row r="243" spans="16:17" x14ac:dyDescent="0.25">
      <c r="P243" s="73">
        <v>171</v>
      </c>
      <c r="Q243" s="73">
        <v>60</v>
      </c>
    </row>
    <row r="244" spans="16:17" x14ac:dyDescent="0.25">
      <c r="P244" s="73">
        <v>172</v>
      </c>
      <c r="Q244" s="73">
        <v>60</v>
      </c>
    </row>
    <row r="245" spans="16:17" x14ac:dyDescent="0.25">
      <c r="P245" s="73">
        <v>173</v>
      </c>
      <c r="Q245" s="73">
        <v>60</v>
      </c>
    </row>
    <row r="246" spans="16:17" x14ac:dyDescent="0.25">
      <c r="P246" s="73">
        <v>174</v>
      </c>
      <c r="Q246" s="73">
        <v>60</v>
      </c>
    </row>
    <row r="247" spans="16:17" x14ac:dyDescent="0.25">
      <c r="P247" s="73">
        <v>175</v>
      </c>
      <c r="Q247" s="73">
        <v>60</v>
      </c>
    </row>
    <row r="248" spans="16:17" x14ac:dyDescent="0.25">
      <c r="P248" s="73">
        <v>176</v>
      </c>
      <c r="Q248" s="73">
        <v>60</v>
      </c>
    </row>
    <row r="249" spans="16:17" x14ac:dyDescent="0.25">
      <c r="P249" s="73">
        <v>177</v>
      </c>
      <c r="Q249" s="73">
        <v>60</v>
      </c>
    </row>
    <row r="250" spans="16:17" x14ac:dyDescent="0.25">
      <c r="P250" s="73">
        <v>178</v>
      </c>
      <c r="Q250" s="73">
        <v>60</v>
      </c>
    </row>
    <row r="251" spans="16:17" x14ac:dyDescent="0.25">
      <c r="P251" s="73">
        <v>179</v>
      </c>
      <c r="Q251" s="73">
        <v>60</v>
      </c>
    </row>
    <row r="252" spans="16:17" x14ac:dyDescent="0.25">
      <c r="P252" s="73">
        <v>180</v>
      </c>
      <c r="Q252" s="73">
        <v>60</v>
      </c>
    </row>
    <row r="253" spans="16:17" x14ac:dyDescent="0.25">
      <c r="P253" s="73">
        <v>181</v>
      </c>
      <c r="Q253" s="73">
        <v>60</v>
      </c>
    </row>
    <row r="254" spans="16:17" x14ac:dyDescent="0.25">
      <c r="P254" s="73">
        <v>182</v>
      </c>
      <c r="Q254" s="73">
        <v>60</v>
      </c>
    </row>
    <row r="255" spans="16:17" x14ac:dyDescent="0.25">
      <c r="P255" s="73">
        <v>183</v>
      </c>
      <c r="Q255" s="73">
        <v>60</v>
      </c>
    </row>
    <row r="256" spans="16:17" x14ac:dyDescent="0.25">
      <c r="P256" s="73">
        <v>184</v>
      </c>
      <c r="Q256" s="73">
        <v>60</v>
      </c>
    </row>
    <row r="257" spans="16:17" x14ac:dyDescent="0.25">
      <c r="P257" s="73">
        <v>185</v>
      </c>
      <c r="Q257" s="73">
        <v>60</v>
      </c>
    </row>
    <row r="258" spans="16:17" x14ac:dyDescent="0.25">
      <c r="P258" s="73">
        <v>186</v>
      </c>
      <c r="Q258" s="73">
        <v>60</v>
      </c>
    </row>
    <row r="259" spans="16:17" x14ac:dyDescent="0.25">
      <c r="P259" s="73">
        <v>187</v>
      </c>
      <c r="Q259" s="73">
        <v>60</v>
      </c>
    </row>
    <row r="260" spans="16:17" x14ac:dyDescent="0.25">
      <c r="P260" s="73">
        <v>188</v>
      </c>
      <c r="Q260" s="73">
        <v>60</v>
      </c>
    </row>
    <row r="261" spans="16:17" x14ac:dyDescent="0.25">
      <c r="P261" s="73">
        <v>189</v>
      </c>
      <c r="Q261" s="73">
        <v>60</v>
      </c>
    </row>
    <row r="262" spans="16:17" x14ac:dyDescent="0.25">
      <c r="P262" s="73">
        <v>190</v>
      </c>
      <c r="Q262" s="73">
        <v>60</v>
      </c>
    </row>
    <row r="263" spans="16:17" x14ac:dyDescent="0.25">
      <c r="P263" s="73">
        <v>191</v>
      </c>
      <c r="Q263" s="73">
        <v>60</v>
      </c>
    </row>
    <row r="264" spans="16:17" x14ac:dyDescent="0.25">
      <c r="P264" s="73">
        <v>192</v>
      </c>
      <c r="Q264" s="73">
        <v>60</v>
      </c>
    </row>
    <row r="265" spans="16:17" x14ac:dyDescent="0.25">
      <c r="P265" s="73">
        <v>193</v>
      </c>
      <c r="Q265" s="73">
        <v>60</v>
      </c>
    </row>
    <row r="266" spans="16:17" x14ac:dyDescent="0.25">
      <c r="P266" s="73">
        <v>194</v>
      </c>
      <c r="Q266" s="73">
        <v>60</v>
      </c>
    </row>
    <row r="267" spans="16:17" x14ac:dyDescent="0.25">
      <c r="P267" s="73">
        <v>195</v>
      </c>
      <c r="Q267" s="73">
        <v>60</v>
      </c>
    </row>
    <row r="268" spans="16:17" x14ac:dyDescent="0.25">
      <c r="P268" s="73">
        <v>196</v>
      </c>
      <c r="Q268" s="73">
        <v>60</v>
      </c>
    </row>
    <row r="269" spans="16:17" x14ac:dyDescent="0.25">
      <c r="P269" s="73">
        <v>197</v>
      </c>
      <c r="Q269" s="73">
        <v>60</v>
      </c>
    </row>
    <row r="270" spans="16:17" x14ac:dyDescent="0.25">
      <c r="P270" s="73">
        <v>198</v>
      </c>
      <c r="Q270" s="73">
        <v>60</v>
      </c>
    </row>
    <row r="271" spans="16:17" x14ac:dyDescent="0.25">
      <c r="P271" s="73">
        <v>199</v>
      </c>
      <c r="Q271" s="73">
        <v>200</v>
      </c>
    </row>
    <row r="272" spans="16:17" x14ac:dyDescent="0.25">
      <c r="P272" s="73">
        <v>200</v>
      </c>
      <c r="Q272" s="73">
        <v>200</v>
      </c>
    </row>
    <row r="273" spans="16:17" x14ac:dyDescent="0.25">
      <c r="P273" s="73">
        <v>201</v>
      </c>
      <c r="Q273" s="73">
        <v>200</v>
      </c>
    </row>
    <row r="274" spans="16:17" x14ac:dyDescent="0.25">
      <c r="P274" s="73">
        <v>202</v>
      </c>
      <c r="Q274" s="73">
        <v>200</v>
      </c>
    </row>
    <row r="275" spans="16:17" x14ac:dyDescent="0.25">
      <c r="P275" s="73">
        <v>203</v>
      </c>
      <c r="Q275" s="73">
        <v>200</v>
      </c>
    </row>
    <row r="276" spans="16:17" x14ac:dyDescent="0.25">
      <c r="P276" s="73">
        <v>204</v>
      </c>
      <c r="Q276" s="73">
        <v>200</v>
      </c>
    </row>
    <row r="277" spans="16:17" x14ac:dyDescent="0.25">
      <c r="P277" s="73">
        <v>205</v>
      </c>
      <c r="Q277" s="73">
        <v>200</v>
      </c>
    </row>
    <row r="278" spans="16:17" x14ac:dyDescent="0.25">
      <c r="P278" s="73">
        <v>206</v>
      </c>
      <c r="Q278" s="73">
        <v>200</v>
      </c>
    </row>
    <row r="279" spans="16:17" x14ac:dyDescent="0.25">
      <c r="P279" s="73">
        <v>207</v>
      </c>
      <c r="Q279" s="73">
        <v>200</v>
      </c>
    </row>
    <row r="280" spans="16:17" x14ac:dyDescent="0.25">
      <c r="P280" s="73">
        <v>208</v>
      </c>
      <c r="Q280" s="73">
        <v>200</v>
      </c>
    </row>
    <row r="281" spans="16:17" x14ac:dyDescent="0.25">
      <c r="P281" s="73">
        <v>209</v>
      </c>
      <c r="Q281" s="73">
        <v>200</v>
      </c>
    </row>
    <row r="282" spans="16:17" x14ac:dyDescent="0.25">
      <c r="P282" s="73">
        <v>210</v>
      </c>
      <c r="Q282" s="73">
        <v>200</v>
      </c>
    </row>
    <row r="283" spans="16:17" x14ac:dyDescent="0.25">
      <c r="P283" s="73">
        <v>211</v>
      </c>
      <c r="Q283" s="73">
        <v>200</v>
      </c>
    </row>
    <row r="284" spans="16:17" x14ac:dyDescent="0.25">
      <c r="P284" s="73">
        <v>212</v>
      </c>
      <c r="Q284" s="73">
        <v>200</v>
      </c>
    </row>
    <row r="285" spans="16:17" x14ac:dyDescent="0.25">
      <c r="P285" s="73">
        <v>213</v>
      </c>
      <c r="Q285" s="73">
        <v>200</v>
      </c>
    </row>
    <row r="286" spans="16:17" x14ac:dyDescent="0.25">
      <c r="P286" s="73">
        <v>214</v>
      </c>
      <c r="Q286" s="73">
        <v>200</v>
      </c>
    </row>
    <row r="287" spans="16:17" x14ac:dyDescent="0.25">
      <c r="P287" s="73">
        <v>215</v>
      </c>
      <c r="Q287" s="73">
        <v>200</v>
      </c>
    </row>
    <row r="288" spans="16:17" x14ac:dyDescent="0.25">
      <c r="P288" s="73">
        <v>216</v>
      </c>
      <c r="Q288" s="73">
        <v>200</v>
      </c>
    </row>
    <row r="289" spans="16:17" x14ac:dyDescent="0.25">
      <c r="P289" s="73">
        <v>217</v>
      </c>
      <c r="Q289" s="73">
        <v>200</v>
      </c>
    </row>
    <row r="290" spans="16:17" x14ac:dyDescent="0.25">
      <c r="P290" s="73">
        <v>218</v>
      </c>
      <c r="Q290" s="73">
        <v>200</v>
      </c>
    </row>
    <row r="291" spans="16:17" x14ac:dyDescent="0.25">
      <c r="P291" s="73">
        <v>219</v>
      </c>
      <c r="Q291" s="73">
        <v>200</v>
      </c>
    </row>
    <row r="292" spans="16:17" x14ac:dyDescent="0.25">
      <c r="P292" s="73">
        <v>220</v>
      </c>
      <c r="Q292" s="73">
        <v>200</v>
      </c>
    </row>
    <row r="293" spans="16:17" x14ac:dyDescent="0.25">
      <c r="P293" s="73">
        <v>221</v>
      </c>
      <c r="Q293" s="73">
        <v>200</v>
      </c>
    </row>
    <row r="294" spans="16:17" x14ac:dyDescent="0.25">
      <c r="P294" s="73">
        <v>222</v>
      </c>
      <c r="Q294" s="73">
        <v>200</v>
      </c>
    </row>
    <row r="295" spans="16:17" x14ac:dyDescent="0.25">
      <c r="P295" s="73">
        <v>223</v>
      </c>
      <c r="Q295" s="73">
        <v>200</v>
      </c>
    </row>
    <row r="296" spans="16:17" x14ac:dyDescent="0.25">
      <c r="P296" s="73">
        <v>224</v>
      </c>
      <c r="Q296" s="73">
        <v>200</v>
      </c>
    </row>
    <row r="297" spans="16:17" x14ac:dyDescent="0.25">
      <c r="P297" s="73">
        <v>225</v>
      </c>
      <c r="Q297" s="73">
        <v>200</v>
      </c>
    </row>
    <row r="298" spans="16:17" x14ac:dyDescent="0.25">
      <c r="P298" s="73">
        <v>226</v>
      </c>
      <c r="Q298" s="73">
        <v>200</v>
      </c>
    </row>
    <row r="299" spans="16:17" x14ac:dyDescent="0.25">
      <c r="P299" s="73">
        <v>227</v>
      </c>
      <c r="Q299" s="73">
        <v>200</v>
      </c>
    </row>
    <row r="300" spans="16:17" x14ac:dyDescent="0.25">
      <c r="P300" s="73">
        <v>228</v>
      </c>
      <c r="Q300" s="73">
        <v>200</v>
      </c>
    </row>
    <row r="301" spans="16:17" x14ac:dyDescent="0.25">
      <c r="P301" s="73">
        <v>229</v>
      </c>
      <c r="Q301" s="73">
        <v>200</v>
      </c>
    </row>
    <row r="302" spans="16:17" x14ac:dyDescent="0.25">
      <c r="P302" s="73">
        <v>230</v>
      </c>
      <c r="Q302" s="73">
        <v>200</v>
      </c>
    </row>
    <row r="303" spans="16:17" x14ac:dyDescent="0.25">
      <c r="P303" s="73">
        <v>231</v>
      </c>
      <c r="Q303" s="73">
        <v>200</v>
      </c>
    </row>
    <row r="304" spans="16:17" x14ac:dyDescent="0.25">
      <c r="P304" s="73">
        <v>232</v>
      </c>
      <c r="Q304" s="73">
        <v>200</v>
      </c>
    </row>
    <row r="305" spans="16:17" x14ac:dyDescent="0.25">
      <c r="P305" s="73">
        <v>233</v>
      </c>
      <c r="Q305" s="73">
        <v>200</v>
      </c>
    </row>
    <row r="306" spans="16:17" x14ac:dyDescent="0.25">
      <c r="P306" s="73">
        <v>234</v>
      </c>
      <c r="Q306" s="73">
        <v>200</v>
      </c>
    </row>
    <row r="307" spans="16:17" x14ac:dyDescent="0.25">
      <c r="P307" s="73">
        <v>235</v>
      </c>
      <c r="Q307" s="73">
        <v>200</v>
      </c>
    </row>
    <row r="308" spans="16:17" x14ac:dyDescent="0.25">
      <c r="P308" s="73">
        <v>236</v>
      </c>
      <c r="Q308" s="73">
        <v>200</v>
      </c>
    </row>
    <row r="309" spans="16:17" x14ac:dyDescent="0.25">
      <c r="P309" s="73">
        <v>237</v>
      </c>
      <c r="Q309" s="73">
        <v>200</v>
      </c>
    </row>
    <row r="310" spans="16:17" x14ac:dyDescent="0.25">
      <c r="P310" s="73">
        <v>238</v>
      </c>
      <c r="Q310" s="73">
        <v>200</v>
      </c>
    </row>
    <row r="311" spans="16:17" x14ac:dyDescent="0.25">
      <c r="P311" s="73">
        <v>239</v>
      </c>
      <c r="Q311" s="73">
        <v>200</v>
      </c>
    </row>
    <row r="312" spans="16:17" x14ac:dyDescent="0.25">
      <c r="P312" s="73">
        <v>240</v>
      </c>
      <c r="Q312" s="73">
        <v>200</v>
      </c>
    </row>
    <row r="313" spans="16:17" x14ac:dyDescent="0.25">
      <c r="P313" s="73">
        <v>250</v>
      </c>
      <c r="Q313" s="73">
        <v>200</v>
      </c>
    </row>
    <row r="314" spans="16:17" x14ac:dyDescent="0.25">
      <c r="P314" s="73">
        <v>251</v>
      </c>
      <c r="Q314" s="73">
        <v>200</v>
      </c>
    </row>
    <row r="315" spans="16:17" x14ac:dyDescent="0.25">
      <c r="P315" s="73">
        <v>252</v>
      </c>
      <c r="Q315" s="73">
        <v>200</v>
      </c>
    </row>
    <row r="316" spans="16:17" hidden="1" x14ac:dyDescent="0.25">
      <c r="P316" s="73">
        <v>241</v>
      </c>
      <c r="Q316" s="73">
        <v>200</v>
      </c>
    </row>
    <row r="317" spans="16:17" hidden="1" x14ac:dyDescent="0.25">
      <c r="P317" s="73">
        <v>242</v>
      </c>
      <c r="Q317" s="73">
        <v>200</v>
      </c>
    </row>
    <row r="318" spans="16:17" hidden="1" x14ac:dyDescent="0.25">
      <c r="P318" s="73">
        <v>243</v>
      </c>
      <c r="Q318" s="73">
        <v>200</v>
      </c>
    </row>
    <row r="319" spans="16:17" hidden="1" x14ac:dyDescent="0.25">
      <c r="P319" s="73">
        <v>244</v>
      </c>
      <c r="Q319" s="73">
        <v>200</v>
      </c>
    </row>
    <row r="320" spans="16:17" hidden="1" x14ac:dyDescent="0.25">
      <c r="P320" s="73">
        <v>245</v>
      </c>
      <c r="Q320" s="73">
        <v>200</v>
      </c>
    </row>
    <row r="321" spans="16:17" hidden="1" x14ac:dyDescent="0.25">
      <c r="P321" s="73">
        <v>246</v>
      </c>
      <c r="Q321" s="73">
        <v>200</v>
      </c>
    </row>
    <row r="322" spans="16:17" hidden="1" x14ac:dyDescent="0.25">
      <c r="P322" s="73">
        <v>247</v>
      </c>
      <c r="Q322" s="73">
        <v>200</v>
      </c>
    </row>
    <row r="323" spans="16:17" hidden="1" x14ac:dyDescent="0.25">
      <c r="P323" s="73">
        <v>248</v>
      </c>
      <c r="Q323" s="73">
        <v>200</v>
      </c>
    </row>
    <row r="324" spans="16:17" hidden="1" x14ac:dyDescent="0.25">
      <c r="P324" s="73">
        <v>249</v>
      </c>
      <c r="Q324" s="73">
        <v>200</v>
      </c>
    </row>
    <row r="325" spans="16:17" x14ac:dyDescent="0.25">
      <c r="P325" s="73">
        <v>253</v>
      </c>
      <c r="Q325" s="73">
        <v>200</v>
      </c>
    </row>
    <row r="326" spans="16:17" x14ac:dyDescent="0.25">
      <c r="P326" s="73">
        <v>254</v>
      </c>
      <c r="Q326" s="73">
        <v>200</v>
      </c>
    </row>
    <row r="327" spans="16:17" x14ac:dyDescent="0.25">
      <c r="P327" s="73">
        <v>255</v>
      </c>
      <c r="Q327" s="73">
        <v>200</v>
      </c>
    </row>
    <row r="328" spans="16:17" x14ac:dyDescent="0.25">
      <c r="P328" s="73">
        <v>256</v>
      </c>
      <c r="Q328" s="73">
        <v>200</v>
      </c>
    </row>
    <row r="329" spans="16:17" x14ac:dyDescent="0.25">
      <c r="P329" s="73">
        <v>257</v>
      </c>
      <c r="Q329" s="73">
        <v>200</v>
      </c>
    </row>
    <row r="330" spans="16:17" x14ac:dyDescent="0.25">
      <c r="P330" s="73">
        <v>258</v>
      </c>
      <c r="Q330" s="73">
        <v>200</v>
      </c>
    </row>
    <row r="331" spans="16:17" x14ac:dyDescent="0.25">
      <c r="P331" s="73">
        <v>259</v>
      </c>
      <c r="Q331" s="73">
        <v>200</v>
      </c>
    </row>
    <row r="332" spans="16:17" x14ac:dyDescent="0.25">
      <c r="P332" s="73">
        <v>260</v>
      </c>
      <c r="Q332" s="73">
        <v>200</v>
      </c>
    </row>
    <row r="333" spans="16:17" x14ac:dyDescent="0.25">
      <c r="P333" s="73">
        <v>261</v>
      </c>
      <c r="Q333" s="73">
        <v>200</v>
      </c>
    </row>
    <row r="334" spans="16:17" x14ac:dyDescent="0.25">
      <c r="P334" s="73">
        <v>262</v>
      </c>
      <c r="Q334" s="73">
        <v>200</v>
      </c>
    </row>
    <row r="335" spans="16:17" x14ac:dyDescent="0.25">
      <c r="P335" s="73">
        <v>263</v>
      </c>
      <c r="Q335" s="73">
        <v>200</v>
      </c>
    </row>
    <row r="336" spans="16:17" x14ac:dyDescent="0.25">
      <c r="P336" s="73">
        <v>264</v>
      </c>
      <c r="Q336" s="73">
        <v>200</v>
      </c>
    </row>
    <row r="337" spans="16:17" x14ac:dyDescent="0.25">
      <c r="P337" s="73">
        <v>265</v>
      </c>
      <c r="Q337" s="73">
        <v>200</v>
      </c>
    </row>
    <row r="338" spans="16:17" x14ac:dyDescent="0.25">
      <c r="P338" s="73">
        <v>266</v>
      </c>
      <c r="Q338" s="73">
        <v>200</v>
      </c>
    </row>
    <row r="339" spans="16:17" x14ac:dyDescent="0.25">
      <c r="P339" s="73">
        <v>267</v>
      </c>
      <c r="Q339" s="73">
        <v>200</v>
      </c>
    </row>
    <row r="340" spans="16:17" x14ac:dyDescent="0.25">
      <c r="P340" s="73">
        <v>268</v>
      </c>
      <c r="Q340" s="73">
        <v>200</v>
      </c>
    </row>
    <row r="341" spans="16:17" x14ac:dyDescent="0.25">
      <c r="P341" s="73">
        <v>269</v>
      </c>
      <c r="Q341" s="73">
        <v>200</v>
      </c>
    </row>
    <row r="342" spans="16:17" x14ac:dyDescent="0.25">
      <c r="P342" s="73">
        <v>270</v>
      </c>
      <c r="Q342" s="73">
        <v>200</v>
      </c>
    </row>
    <row r="343" spans="16:17" x14ac:dyDescent="0.25">
      <c r="P343" s="73">
        <v>271</v>
      </c>
      <c r="Q343" s="73">
        <v>200</v>
      </c>
    </row>
    <row r="344" spans="16:17" x14ac:dyDescent="0.25">
      <c r="P344" s="73">
        <v>272</v>
      </c>
      <c r="Q344" s="73">
        <v>200</v>
      </c>
    </row>
    <row r="345" spans="16:17" x14ac:dyDescent="0.25">
      <c r="P345" s="73">
        <v>273</v>
      </c>
      <c r="Q345" s="73">
        <v>200</v>
      </c>
    </row>
    <row r="346" spans="16:17" x14ac:dyDescent="0.25">
      <c r="P346" s="73">
        <v>274</v>
      </c>
      <c r="Q346" s="73">
        <v>200</v>
      </c>
    </row>
    <row r="347" spans="16:17" x14ac:dyDescent="0.25">
      <c r="P347" s="73">
        <v>275</v>
      </c>
      <c r="Q347" s="73">
        <v>200</v>
      </c>
    </row>
    <row r="348" spans="16:17" x14ac:dyDescent="0.25">
      <c r="P348" s="73">
        <v>276</v>
      </c>
      <c r="Q348" s="73">
        <v>200</v>
      </c>
    </row>
    <row r="349" spans="16:17" x14ac:dyDescent="0.25">
      <c r="P349" s="73">
        <v>277</v>
      </c>
      <c r="Q349" s="73">
        <v>200</v>
      </c>
    </row>
    <row r="350" spans="16:17" x14ac:dyDescent="0.25">
      <c r="P350" s="73">
        <v>278</v>
      </c>
      <c r="Q350" s="73">
        <v>200</v>
      </c>
    </row>
    <row r="351" spans="16:17" x14ac:dyDescent="0.25">
      <c r="P351" s="73">
        <v>279</v>
      </c>
      <c r="Q351" s="73">
        <v>200</v>
      </c>
    </row>
    <row r="352" spans="16:17" x14ac:dyDescent="0.25">
      <c r="P352" s="73">
        <v>280</v>
      </c>
      <c r="Q352" s="73">
        <v>200</v>
      </c>
    </row>
    <row r="353" spans="16:17" x14ac:dyDescent="0.25">
      <c r="P353" s="73">
        <v>281</v>
      </c>
      <c r="Q353" s="73">
        <v>200</v>
      </c>
    </row>
    <row r="354" spans="16:17" x14ac:dyDescent="0.25">
      <c r="P354" s="73">
        <v>282</v>
      </c>
      <c r="Q354" s="73">
        <v>200</v>
      </c>
    </row>
    <row r="355" spans="16:17" x14ac:dyDescent="0.25">
      <c r="P355" s="73">
        <v>283</v>
      </c>
      <c r="Q355" s="73">
        <v>200</v>
      </c>
    </row>
    <row r="356" spans="16:17" x14ac:dyDescent="0.25">
      <c r="P356" s="73">
        <v>284</v>
      </c>
      <c r="Q356" s="73">
        <v>200</v>
      </c>
    </row>
    <row r="357" spans="16:17" x14ac:dyDescent="0.25">
      <c r="P357" s="73">
        <v>285</v>
      </c>
      <c r="Q357" s="73">
        <v>200</v>
      </c>
    </row>
    <row r="358" spans="16:17" x14ac:dyDescent="0.25">
      <c r="P358" s="73">
        <v>286</v>
      </c>
      <c r="Q358" s="73">
        <v>200</v>
      </c>
    </row>
    <row r="359" spans="16:17" x14ac:dyDescent="0.25">
      <c r="P359" s="73">
        <v>287</v>
      </c>
      <c r="Q359" s="73">
        <v>200</v>
      </c>
    </row>
    <row r="360" spans="16:17" x14ac:dyDescent="0.25">
      <c r="P360" s="73">
        <v>288</v>
      </c>
      <c r="Q360" s="73">
        <v>200</v>
      </c>
    </row>
    <row r="361" spans="16:17" x14ac:dyDescent="0.25">
      <c r="P361" s="73">
        <v>289</v>
      </c>
      <c r="Q361" s="73">
        <v>200</v>
      </c>
    </row>
    <row r="362" spans="16:17" x14ac:dyDescent="0.25">
      <c r="P362" s="73">
        <v>290</v>
      </c>
      <c r="Q362" s="73">
        <v>200</v>
      </c>
    </row>
    <row r="363" spans="16:17" x14ac:dyDescent="0.25">
      <c r="P363" s="73">
        <v>291</v>
      </c>
      <c r="Q363" s="73">
        <v>200</v>
      </c>
    </row>
    <row r="364" spans="16:17" x14ac:dyDescent="0.25">
      <c r="P364" s="73">
        <v>292</v>
      </c>
      <c r="Q364" s="73">
        <v>200</v>
      </c>
    </row>
    <row r="365" spans="16:17" x14ac:dyDescent="0.25">
      <c r="P365" s="73">
        <v>293</v>
      </c>
      <c r="Q365" s="73">
        <v>200</v>
      </c>
    </row>
    <row r="366" spans="16:17" x14ac:dyDescent="0.25">
      <c r="P366" s="73">
        <v>294</v>
      </c>
      <c r="Q366" s="73">
        <v>200</v>
      </c>
    </row>
    <row r="367" spans="16:17" x14ac:dyDescent="0.25">
      <c r="P367" s="73">
        <v>295</v>
      </c>
      <c r="Q367" s="73">
        <v>200</v>
      </c>
    </row>
    <row r="368" spans="16:17" x14ac:dyDescent="0.25">
      <c r="P368" s="73">
        <v>296</v>
      </c>
      <c r="Q368" s="73">
        <v>200</v>
      </c>
    </row>
    <row r="369" spans="16:17" x14ac:dyDescent="0.25">
      <c r="P369" s="73">
        <v>297</v>
      </c>
      <c r="Q369" s="73">
        <v>200</v>
      </c>
    </row>
    <row r="370" spans="16:17" x14ac:dyDescent="0.25">
      <c r="P370" s="73">
        <v>298</v>
      </c>
      <c r="Q370" s="73">
        <v>200</v>
      </c>
    </row>
    <row r="371" spans="16:17" x14ac:dyDescent="0.25">
      <c r="P371" s="73">
        <v>299</v>
      </c>
      <c r="Q371" s="73">
        <v>200</v>
      </c>
    </row>
    <row r="372" spans="16:17" x14ac:dyDescent="0.25">
      <c r="P372" s="73">
        <v>300</v>
      </c>
      <c r="Q372" s="73">
        <v>200</v>
      </c>
    </row>
    <row r="373" spans="16:17" x14ac:dyDescent="0.25">
      <c r="P373" s="73">
        <v>301</v>
      </c>
      <c r="Q373" s="73">
        <v>200</v>
      </c>
    </row>
    <row r="374" spans="16:17" x14ac:dyDescent="0.25">
      <c r="P374" s="73">
        <v>302</v>
      </c>
      <c r="Q374" s="73">
        <v>200</v>
      </c>
    </row>
    <row r="375" spans="16:17" x14ac:dyDescent="0.25">
      <c r="P375" s="73">
        <v>303</v>
      </c>
      <c r="Q375" s="73">
        <v>200</v>
      </c>
    </row>
    <row r="376" spans="16:17" x14ac:dyDescent="0.25">
      <c r="P376" s="73">
        <v>304</v>
      </c>
      <c r="Q376" s="73">
        <v>200</v>
      </c>
    </row>
    <row r="377" spans="16:17" x14ac:dyDescent="0.25">
      <c r="P377" s="73"/>
      <c r="Q377" s="73"/>
    </row>
    <row r="378" spans="16:17" x14ac:dyDescent="0.25">
      <c r="P378" s="73"/>
      <c r="Q378" s="73"/>
    </row>
    <row r="379" spans="16:17" x14ac:dyDescent="0.25">
      <c r="P379" s="73"/>
      <c r="Q379" s="73"/>
    </row>
    <row r="380" spans="16:17" hidden="1" x14ac:dyDescent="0.25">
      <c r="P380" s="73">
        <v>305</v>
      </c>
      <c r="Q380" s="73">
        <v>200</v>
      </c>
    </row>
    <row r="381" spans="16:17" hidden="1" x14ac:dyDescent="0.25">
      <c r="P381" s="73">
        <v>306</v>
      </c>
      <c r="Q381" s="73">
        <v>200</v>
      </c>
    </row>
    <row r="382" spans="16:17" hidden="1" x14ac:dyDescent="0.25">
      <c r="P382" s="73">
        <v>307</v>
      </c>
      <c r="Q382" s="73">
        <v>200</v>
      </c>
    </row>
    <row r="383" spans="16:17" hidden="1" x14ac:dyDescent="0.25">
      <c r="P383" s="73">
        <v>308</v>
      </c>
      <c r="Q383" s="73">
        <v>200</v>
      </c>
    </row>
    <row r="384" spans="16:17" hidden="1" x14ac:dyDescent="0.25">
      <c r="P384" s="73">
        <v>309</v>
      </c>
      <c r="Q384" s="73">
        <v>200</v>
      </c>
    </row>
    <row r="385" spans="16:17" hidden="1" x14ac:dyDescent="0.25">
      <c r="P385" s="73">
        <v>310</v>
      </c>
      <c r="Q385" s="73">
        <v>200</v>
      </c>
    </row>
    <row r="386" spans="16:17" hidden="1" x14ac:dyDescent="0.25">
      <c r="P386" s="73">
        <v>0</v>
      </c>
      <c r="Q386" s="73">
        <v>1</v>
      </c>
    </row>
    <row r="387" spans="16:17" hidden="1" x14ac:dyDescent="0.25">
      <c r="P387" s="73">
        <v>1</v>
      </c>
      <c r="Q387" s="73">
        <v>1</v>
      </c>
    </row>
    <row r="388" spans="16:17" hidden="1" x14ac:dyDescent="0.25">
      <c r="P388" s="73">
        <f>P387+1</f>
        <v>2</v>
      </c>
      <c r="Q388" s="73">
        <v>1</v>
      </c>
    </row>
    <row r="389" spans="16:17" hidden="1" x14ac:dyDescent="0.25">
      <c r="P389" s="73">
        <f t="shared" ref="P389:P406" si="24">P388+1</f>
        <v>3</v>
      </c>
      <c r="Q389" s="73">
        <v>1</v>
      </c>
    </row>
    <row r="390" spans="16:17" hidden="1" x14ac:dyDescent="0.25">
      <c r="P390" s="73">
        <f t="shared" si="24"/>
        <v>4</v>
      </c>
      <c r="Q390" s="73">
        <v>1</v>
      </c>
    </row>
    <row r="391" spans="16:17" hidden="1" x14ac:dyDescent="0.25">
      <c r="P391" s="73">
        <f t="shared" si="24"/>
        <v>5</v>
      </c>
      <c r="Q391" s="73">
        <v>1</v>
      </c>
    </row>
    <row r="392" spans="16:17" hidden="1" x14ac:dyDescent="0.25">
      <c r="P392" s="73">
        <f t="shared" si="24"/>
        <v>6</v>
      </c>
      <c r="Q392" s="73">
        <v>1</v>
      </c>
    </row>
    <row r="393" spans="16:17" hidden="1" x14ac:dyDescent="0.25">
      <c r="P393" s="73">
        <f t="shared" si="24"/>
        <v>7</v>
      </c>
      <c r="Q393" s="73">
        <v>1</v>
      </c>
    </row>
    <row r="394" spans="16:17" hidden="1" x14ac:dyDescent="0.25">
      <c r="P394" s="73">
        <f t="shared" si="24"/>
        <v>8</v>
      </c>
      <c r="Q394" s="73">
        <v>1</v>
      </c>
    </row>
    <row r="395" spans="16:17" hidden="1" x14ac:dyDescent="0.25">
      <c r="P395" s="73">
        <f t="shared" si="24"/>
        <v>9</v>
      </c>
      <c r="Q395" s="73">
        <v>1</v>
      </c>
    </row>
    <row r="396" spans="16:17" hidden="1" x14ac:dyDescent="0.25">
      <c r="P396" s="73">
        <f t="shared" si="24"/>
        <v>10</v>
      </c>
      <c r="Q396" s="73">
        <v>1</v>
      </c>
    </row>
    <row r="397" spans="16:17" hidden="1" x14ac:dyDescent="0.25">
      <c r="P397" s="73">
        <f t="shared" si="24"/>
        <v>11</v>
      </c>
      <c r="Q397" s="73">
        <v>1</v>
      </c>
    </row>
    <row r="398" spans="16:17" hidden="1" x14ac:dyDescent="0.25">
      <c r="P398" s="73">
        <f t="shared" si="24"/>
        <v>12</v>
      </c>
      <c r="Q398" s="73">
        <v>1</v>
      </c>
    </row>
    <row r="399" spans="16:17" hidden="1" x14ac:dyDescent="0.25">
      <c r="P399" s="73">
        <f t="shared" si="24"/>
        <v>13</v>
      </c>
      <c r="Q399" s="73">
        <v>1</v>
      </c>
    </row>
    <row r="400" spans="16:17" hidden="1" x14ac:dyDescent="0.25">
      <c r="P400" s="73">
        <f t="shared" si="24"/>
        <v>14</v>
      </c>
      <c r="Q400" s="73">
        <v>1</v>
      </c>
    </row>
    <row r="401" spans="16:17" hidden="1" x14ac:dyDescent="0.25">
      <c r="P401" s="73">
        <f t="shared" si="24"/>
        <v>15</v>
      </c>
      <c r="Q401" s="73">
        <v>1</v>
      </c>
    </row>
    <row r="402" spans="16:17" hidden="1" x14ac:dyDescent="0.25">
      <c r="P402" s="73">
        <f t="shared" si="24"/>
        <v>16</v>
      </c>
      <c r="Q402" s="73">
        <v>1</v>
      </c>
    </row>
    <row r="403" spans="16:17" hidden="1" x14ac:dyDescent="0.25">
      <c r="P403" s="5">
        <f t="shared" si="24"/>
        <v>17</v>
      </c>
      <c r="Q403" s="5">
        <v>1</v>
      </c>
    </row>
    <row r="404" spans="16:17" hidden="1" x14ac:dyDescent="0.25">
      <c r="P404" s="5">
        <f t="shared" si="24"/>
        <v>18</v>
      </c>
      <c r="Q404" s="5">
        <v>1</v>
      </c>
    </row>
    <row r="405" spans="16:17" hidden="1" x14ac:dyDescent="0.25">
      <c r="P405" s="5">
        <f t="shared" si="24"/>
        <v>19</v>
      </c>
      <c r="Q405" s="5">
        <v>1</v>
      </c>
    </row>
    <row r="406" spans="16:17" hidden="1" x14ac:dyDescent="0.25">
      <c r="P406" s="5">
        <f t="shared" si="24"/>
        <v>20</v>
      </c>
      <c r="Q406" s="5">
        <v>1</v>
      </c>
    </row>
    <row r="407" spans="16:17" hidden="1" x14ac:dyDescent="0.25"/>
    <row r="408" spans="16:17" hidden="1" x14ac:dyDescent="0.25"/>
    <row r="409" spans="16:17" hidden="1" x14ac:dyDescent="0.25"/>
    <row r="410" spans="16:17" hidden="1" x14ac:dyDescent="0.25"/>
    <row r="411" spans="16:17" hidden="1" x14ac:dyDescent="0.25"/>
    <row r="412" spans="16:17" hidden="1" x14ac:dyDescent="0.25"/>
    <row r="413" spans="16:17" hidden="1" x14ac:dyDescent="0.25"/>
    <row r="414" spans="16:17" hidden="1" x14ac:dyDescent="0.25"/>
    <row r="415" spans="16:17" hidden="1" x14ac:dyDescent="0.25"/>
    <row r="416" spans="16:17" hidden="1" x14ac:dyDescent="0.25"/>
    <row r="417" hidden="1" x14ac:dyDescent="0.25"/>
    <row r="418" hidden="1" x14ac:dyDescent="0.25"/>
    <row r="419" hidden="1" x14ac:dyDescent="0.25"/>
    <row r="420" hidden="1" x14ac:dyDescent="0.25"/>
    <row r="421" hidden="1" x14ac:dyDescent="0.25"/>
    <row r="422" hidden="1" x14ac:dyDescent="0.25"/>
    <row r="423" hidden="1" x14ac:dyDescent="0.25"/>
    <row r="424" hidden="1" x14ac:dyDescent="0.25"/>
    <row r="425" hidden="1" x14ac:dyDescent="0.25"/>
    <row r="426" hidden="1" x14ac:dyDescent="0.25"/>
    <row r="427" hidden="1" x14ac:dyDescent="0.25"/>
    <row r="428" hidden="1" x14ac:dyDescent="0.25"/>
    <row r="429" hidden="1" x14ac:dyDescent="0.25"/>
    <row r="430" hidden="1" x14ac:dyDescent="0.25"/>
    <row r="431" hidden="1" x14ac:dyDescent="0.25"/>
    <row r="432" hidden="1" x14ac:dyDescent="0.25"/>
    <row r="433" hidden="1" x14ac:dyDescent="0.25"/>
    <row r="434" hidden="1" x14ac:dyDescent="0.25"/>
    <row r="435" hidden="1" x14ac:dyDescent="0.25"/>
    <row r="436" hidden="1" x14ac:dyDescent="0.25"/>
    <row r="437" hidden="1" x14ac:dyDescent="0.25"/>
    <row r="438" hidden="1" x14ac:dyDescent="0.25"/>
    <row r="439" hidden="1" x14ac:dyDescent="0.25"/>
    <row r="440" hidden="1" x14ac:dyDescent="0.25"/>
    <row r="441" hidden="1" x14ac:dyDescent="0.25"/>
    <row r="442" hidden="1" x14ac:dyDescent="0.25"/>
    <row r="443" hidden="1" x14ac:dyDescent="0.25"/>
    <row r="444" hidden="1" x14ac:dyDescent="0.25"/>
    <row r="445" hidden="1" x14ac:dyDescent="0.25"/>
    <row r="446" hidden="1" x14ac:dyDescent="0.25"/>
    <row r="447" hidden="1" x14ac:dyDescent="0.25"/>
    <row r="448" hidden="1" x14ac:dyDescent="0.25"/>
    <row r="449" hidden="1" x14ac:dyDescent="0.25"/>
    <row r="450" hidden="1" x14ac:dyDescent="0.25"/>
    <row r="451" hidden="1" x14ac:dyDescent="0.25"/>
    <row r="452" hidden="1" x14ac:dyDescent="0.25"/>
    <row r="453" hidden="1" x14ac:dyDescent="0.25"/>
    <row r="454" hidden="1" x14ac:dyDescent="0.25"/>
    <row r="455" hidden="1" x14ac:dyDescent="0.25"/>
    <row r="456" hidden="1" x14ac:dyDescent="0.25"/>
    <row r="457" hidden="1" x14ac:dyDescent="0.25"/>
    <row r="458" hidden="1" x14ac:dyDescent="0.25"/>
    <row r="459" hidden="1" x14ac:dyDescent="0.25"/>
    <row r="460" hidden="1" x14ac:dyDescent="0.25"/>
    <row r="461" hidden="1" x14ac:dyDescent="0.25"/>
    <row r="462" hidden="1" x14ac:dyDescent="0.25"/>
    <row r="463" hidden="1" x14ac:dyDescent="0.25"/>
    <row r="464" hidden="1" x14ac:dyDescent="0.25"/>
    <row r="465" hidden="1" x14ac:dyDescent="0.25"/>
    <row r="466" hidden="1" x14ac:dyDescent="0.25"/>
    <row r="467" hidden="1" x14ac:dyDescent="0.25"/>
    <row r="468" hidden="1" x14ac:dyDescent="0.25"/>
    <row r="469" hidden="1" x14ac:dyDescent="0.25"/>
    <row r="470" hidden="1" x14ac:dyDescent="0.25"/>
    <row r="471" hidden="1" x14ac:dyDescent="0.25"/>
    <row r="472" hidden="1" x14ac:dyDescent="0.25"/>
    <row r="473" hidden="1" x14ac:dyDescent="0.25"/>
    <row r="474" hidden="1" x14ac:dyDescent="0.25"/>
    <row r="475" hidden="1" x14ac:dyDescent="0.25"/>
    <row r="476" hidden="1" x14ac:dyDescent="0.25"/>
    <row r="477" hidden="1" x14ac:dyDescent="0.25"/>
    <row r="478" hidden="1" x14ac:dyDescent="0.25"/>
    <row r="479" hidden="1" x14ac:dyDescent="0.25"/>
    <row r="480" hidden="1" x14ac:dyDescent="0.25"/>
    <row r="481" hidden="1" x14ac:dyDescent="0.25"/>
    <row r="482" hidden="1" x14ac:dyDescent="0.25"/>
    <row r="483" hidden="1" x14ac:dyDescent="0.25"/>
    <row r="484" hidden="1" x14ac:dyDescent="0.25"/>
    <row r="485" hidden="1" x14ac:dyDescent="0.25"/>
    <row r="486" hidden="1" x14ac:dyDescent="0.25"/>
    <row r="487" hidden="1" x14ac:dyDescent="0.25"/>
    <row r="488" hidden="1" x14ac:dyDescent="0.25"/>
    <row r="489" hidden="1" x14ac:dyDescent="0.25"/>
    <row r="490" hidden="1" x14ac:dyDescent="0.25"/>
    <row r="491" hidden="1" x14ac:dyDescent="0.25"/>
    <row r="492" hidden="1" x14ac:dyDescent="0.25"/>
  </sheetData>
  <sheetProtection algorithmName="SHA-512" hashValue="LdNLrhzqHogyxy8bOsFkZOdoM9nbyCqy/AqYJ2ldZFx2wWQfjr4eO3T+UBGdV+SUpUcCA1hFQOagvN8LS1x+VQ==" saltValue="SW0L9BYMgz2DxbuZg+RyiQ==" spinCount="100000" sheet="1" objects="1" scenarios="1" formatCells="0" formatColumns="0" formatRows="0" selectLockedCells="1" autoFilter="0"/>
  <sortState ref="P93:Q379">
    <sortCondition ref="P93:P379"/>
  </sortState>
  <mergeCells count="5">
    <mergeCell ref="C71:E71"/>
    <mergeCell ref="E80:F84"/>
    <mergeCell ref="E87:I87"/>
    <mergeCell ref="B87:D87"/>
    <mergeCell ref="B4:G5"/>
  </mergeCells>
  <conditionalFormatting sqref="E72:E79">
    <cfRule type="dataBar" priority="23">
      <dataBar>
        <cfvo type="min"/>
        <cfvo type="max"/>
        <color rgb="FF008AEF"/>
      </dataBar>
      <extLst>
        <ext xmlns:x14="http://schemas.microsoft.com/office/spreadsheetml/2009/9/main" uri="{B025F937-C7B1-47D3-B67F-A62EFF666E3E}">
          <x14:id>{AF0284C9-A49B-44E9-BD02-CE0B5ACBE324}</x14:id>
        </ext>
      </extLst>
    </cfRule>
  </conditionalFormatting>
  <conditionalFormatting sqref="D72:D79">
    <cfRule type="cellIs" dxfId="4" priority="5" operator="greaterThan">
      <formula>K72</formula>
    </cfRule>
  </conditionalFormatting>
  <conditionalFormatting sqref="F85">
    <cfRule type="cellIs" dxfId="3" priority="4" operator="greaterThan">
      <formula>$E$85</formula>
    </cfRule>
  </conditionalFormatting>
  <conditionalFormatting sqref="L12:L21">
    <cfRule type="cellIs" dxfId="2" priority="3" operator="notEqual">
      <formula>$F12</formula>
    </cfRule>
  </conditionalFormatting>
  <conditionalFormatting sqref="M12:M21">
    <cfRule type="cellIs" dxfId="1" priority="2" operator="notEqual">
      <formula>$G12</formula>
    </cfRule>
  </conditionalFormatting>
  <conditionalFormatting sqref="E87:I87">
    <cfRule type="cellIs" dxfId="0" priority="1" operator="equal">
      <formula>0</formula>
    </cfRule>
  </conditionalFormatting>
  <dataValidations count="5">
    <dataValidation type="whole" operator="greaterThan" allowBlank="1" showInputMessage="1" showErrorMessage="1" errorTitle="Número entero" error="Corresponde a la cantidad de Items a los que se refiere . No olvide que debe colocar el Total en las correspondietes columnas." sqref="D49:D68">
      <formula1>0</formula1>
    </dataValidation>
    <dataValidation type="list" allowBlank="1" showInputMessage="1" showErrorMessage="1" sqref="C49:C68">
      <formula1>TP_Rubro</formula1>
    </dataValidation>
    <dataValidation type="list" allowBlank="1" showInputMessage="1" showErrorMessage="1" sqref="E29:E41">
      <formula1>$L$33:$L$38</formula1>
    </dataValidation>
    <dataValidation type="whole" allowBlank="1" showInputMessage="1" showErrorMessage="1" sqref="G49:I68">
      <formula1>0</formula1>
      <formula2>$L$49</formula2>
    </dataValidation>
    <dataValidation type="whole" operator="greaterThan" allowBlank="1" showInputMessage="1" showErrorMessage="1" sqref="I29:I41">
      <formula1>0</formula1>
    </dataValidation>
  </dataValidations>
  <printOptions horizontalCentered="1"/>
  <pageMargins left="0.70866141732283472" right="0.70866141732283472" top="0.74803149606299213" bottom="0.74803149606299213" header="0.31496062992125984" footer="0.31496062992125984"/>
  <pageSetup scale="63" orientation="portrait" r:id="rId1"/>
  <rowBreaks count="2" manualBreakCount="2">
    <brk id="43" max="9" man="1"/>
    <brk id="89" max="9" man="1"/>
  </rowBreaks>
  <drawing r:id="rId2"/>
  <legacyDrawing r:id="rId3"/>
  <extLst>
    <ext xmlns:x14="http://schemas.microsoft.com/office/spreadsheetml/2009/9/main" uri="{78C0D931-6437-407d-A8EE-F0AAD7539E65}">
      <x14:conditionalFormattings>
        <x14:conditionalFormatting xmlns:xm="http://schemas.microsoft.com/office/excel/2006/main">
          <x14:cfRule type="dataBar" id="{AF0284C9-A49B-44E9-BD02-CE0B5ACBE324}">
            <x14:dataBar minLength="0" maxLength="100" gradient="0">
              <x14:cfvo type="autoMin"/>
              <x14:cfvo type="autoMax"/>
              <x14:negativeFillColor rgb="FFFF0000"/>
              <x14:axisColor rgb="FF000000"/>
            </x14:dataBar>
          </x14:cfRule>
          <xm:sqref>E72:E79</xm:sqref>
        </x14:conditionalFormatting>
      </x14:conditionalFormattings>
    </ext>
  </extLs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C1:N21"/>
  <sheetViews>
    <sheetView showGridLines="0" view="pageBreakPreview" topLeftCell="B4" zoomScale="85" zoomScaleNormal="85" zoomScaleSheetLayoutView="85" workbookViewId="0">
      <selection activeCell="C7" sqref="C7"/>
    </sheetView>
  </sheetViews>
  <sheetFormatPr baseColWidth="10" defaultRowHeight="15" x14ac:dyDescent="0.25"/>
  <cols>
    <col min="1" max="2" width="4.42578125" customWidth="1"/>
    <col min="3" max="3" width="4.5703125" bestFit="1" customWidth="1"/>
    <col min="4" max="4" width="17.140625" customWidth="1"/>
    <col min="5" max="5" width="16.85546875" customWidth="1"/>
    <col min="6" max="6" width="13.7109375" customWidth="1"/>
    <col min="7" max="7" width="19.42578125" customWidth="1"/>
    <col min="8" max="8" width="17.140625" customWidth="1"/>
    <col min="9" max="9" width="23.85546875" customWidth="1"/>
    <col min="10" max="10" width="4.28515625" customWidth="1"/>
  </cols>
  <sheetData>
    <row r="1" spans="3:14" ht="25.5" customHeight="1" x14ac:dyDescent="0.25"/>
    <row r="2" spans="3:14" ht="92.25" customHeight="1" thickBot="1" x14ac:dyDescent="0.3"/>
    <row r="3" spans="3:14" ht="7.5" hidden="1" customHeight="1" thickBot="1" x14ac:dyDescent="0.3"/>
    <row r="4" spans="3:14" ht="48" thickBot="1" x14ac:dyDescent="0.3">
      <c r="C4" s="402" t="str">
        <f>Datos_Generales!B3</f>
        <v>PRESENTACIÓN DE PROYECTOS 
DE INVESTIGACIÓN</v>
      </c>
      <c r="D4" s="403"/>
      <c r="E4" s="403"/>
      <c r="F4" s="403"/>
      <c r="G4" s="403"/>
      <c r="H4" s="325" t="s">
        <v>923</v>
      </c>
      <c r="I4" s="326" t="s">
        <v>925</v>
      </c>
    </row>
    <row r="5" spans="3:14" ht="32.25" thickBot="1" x14ac:dyDescent="0.3">
      <c r="C5" s="404"/>
      <c r="D5" s="405"/>
      <c r="E5" s="405"/>
      <c r="F5" s="405"/>
      <c r="G5" s="405"/>
      <c r="H5" s="325" t="s">
        <v>924</v>
      </c>
      <c r="I5" s="327" t="s">
        <v>927</v>
      </c>
    </row>
    <row r="7" spans="3:14" ht="15.75" x14ac:dyDescent="0.25">
      <c r="C7" s="30" t="s">
        <v>961</v>
      </c>
      <c r="D7" s="31" t="s">
        <v>845</v>
      </c>
      <c r="E7" s="32"/>
      <c r="F7" s="32"/>
      <c r="G7" s="32"/>
      <c r="H7" s="32"/>
      <c r="I7" s="32"/>
      <c r="L7" s="92" t="s">
        <v>731</v>
      </c>
    </row>
    <row r="8" spans="3:14" ht="15.75" x14ac:dyDescent="0.25">
      <c r="C8" s="30" t="s">
        <v>848</v>
      </c>
      <c r="D8" s="31" t="s">
        <v>853</v>
      </c>
      <c r="E8" s="32"/>
      <c r="F8" s="32"/>
      <c r="G8" s="32"/>
      <c r="H8" s="32"/>
      <c r="I8" s="32"/>
      <c r="L8" s="124" t="s">
        <v>922</v>
      </c>
    </row>
    <row r="9" spans="3:14" ht="14.1" customHeight="1" thickBot="1" x14ac:dyDescent="0.3">
      <c r="L9" s="269" t="s">
        <v>764</v>
      </c>
      <c r="N9" s="195"/>
    </row>
    <row r="10" spans="3:14" ht="21.75" customHeight="1" thickBot="1" x14ac:dyDescent="0.3">
      <c r="C10" s="199" t="s">
        <v>852</v>
      </c>
      <c r="D10" s="200" t="s">
        <v>851</v>
      </c>
      <c r="E10" s="575" t="s">
        <v>655</v>
      </c>
      <c r="F10" s="576"/>
      <c r="G10" s="576"/>
      <c r="H10" s="576"/>
      <c r="I10" s="577"/>
      <c r="N10" s="195"/>
    </row>
    <row r="11" spans="3:14" ht="144.75" customHeight="1" x14ac:dyDescent="0.25">
      <c r="C11" s="196">
        <v>1</v>
      </c>
      <c r="D11" s="201"/>
      <c r="E11" s="578"/>
      <c r="F11" s="579"/>
      <c r="G11" s="579"/>
      <c r="H11" s="579"/>
      <c r="I11" s="580"/>
      <c r="L11" s="86">
        <f>LEN(E11)</f>
        <v>0</v>
      </c>
    </row>
    <row r="12" spans="3:14" ht="147.75" customHeight="1" x14ac:dyDescent="0.25">
      <c r="C12" s="94">
        <f>C11+1</f>
        <v>2</v>
      </c>
      <c r="D12" s="202"/>
      <c r="E12" s="479"/>
      <c r="F12" s="480"/>
      <c r="G12" s="480"/>
      <c r="H12" s="480"/>
      <c r="I12" s="574"/>
      <c r="L12" s="86">
        <f t="shared" ref="L12:L21" si="0">LEN(E12)</f>
        <v>0</v>
      </c>
    </row>
    <row r="13" spans="3:14" ht="146.25" customHeight="1" x14ac:dyDescent="0.25">
      <c r="C13" s="198">
        <f t="shared" ref="C13:C20" si="1">C12+1</f>
        <v>3</v>
      </c>
      <c r="D13" s="201"/>
      <c r="E13" s="482"/>
      <c r="F13" s="483"/>
      <c r="G13" s="483"/>
      <c r="H13" s="483"/>
      <c r="I13" s="573"/>
      <c r="L13" s="86">
        <f t="shared" si="0"/>
        <v>0</v>
      </c>
    </row>
    <row r="14" spans="3:14" ht="151.5" customHeight="1" x14ac:dyDescent="0.25">
      <c r="C14" s="197">
        <f t="shared" si="1"/>
        <v>4</v>
      </c>
      <c r="D14" s="202"/>
      <c r="E14" s="479"/>
      <c r="F14" s="480"/>
      <c r="G14" s="480"/>
      <c r="H14" s="480"/>
      <c r="I14" s="574"/>
      <c r="L14" s="86">
        <f t="shared" si="0"/>
        <v>0</v>
      </c>
    </row>
    <row r="15" spans="3:14" ht="69.95" customHeight="1" x14ac:dyDescent="0.25">
      <c r="C15" s="198">
        <f t="shared" si="1"/>
        <v>5</v>
      </c>
      <c r="D15" s="201"/>
      <c r="E15" s="482"/>
      <c r="F15" s="483"/>
      <c r="G15" s="483"/>
      <c r="H15" s="483"/>
      <c r="I15" s="573"/>
      <c r="L15" s="86">
        <f t="shared" si="0"/>
        <v>0</v>
      </c>
    </row>
    <row r="16" spans="3:14" ht="69.95" customHeight="1" x14ac:dyDescent="0.25">
      <c r="C16" s="198">
        <f t="shared" si="1"/>
        <v>6</v>
      </c>
      <c r="D16" s="202"/>
      <c r="E16" s="479"/>
      <c r="F16" s="480"/>
      <c r="G16" s="480"/>
      <c r="H16" s="480"/>
      <c r="I16" s="574"/>
      <c r="L16" s="86">
        <f t="shared" si="0"/>
        <v>0</v>
      </c>
    </row>
    <row r="17" spans="3:12" ht="69.95" customHeight="1" x14ac:dyDescent="0.25">
      <c r="C17" s="198">
        <f t="shared" si="1"/>
        <v>7</v>
      </c>
      <c r="D17" s="201"/>
      <c r="E17" s="482"/>
      <c r="F17" s="483"/>
      <c r="G17" s="483"/>
      <c r="H17" s="483"/>
      <c r="I17" s="573"/>
      <c r="L17" s="86">
        <f t="shared" si="0"/>
        <v>0</v>
      </c>
    </row>
    <row r="18" spans="3:12" ht="69.95" customHeight="1" x14ac:dyDescent="0.25">
      <c r="C18" s="198">
        <f t="shared" si="1"/>
        <v>8</v>
      </c>
      <c r="D18" s="202"/>
      <c r="E18" s="479"/>
      <c r="F18" s="480"/>
      <c r="G18" s="480"/>
      <c r="H18" s="480"/>
      <c r="I18" s="574"/>
      <c r="L18" s="86">
        <f t="shared" si="0"/>
        <v>0</v>
      </c>
    </row>
    <row r="19" spans="3:12" ht="69.95" customHeight="1" x14ac:dyDescent="0.25">
      <c r="C19" s="198">
        <f t="shared" si="1"/>
        <v>9</v>
      </c>
      <c r="D19" s="201"/>
      <c r="E19" s="482"/>
      <c r="F19" s="483"/>
      <c r="G19" s="483"/>
      <c r="H19" s="483"/>
      <c r="I19" s="573"/>
      <c r="L19" s="86">
        <f t="shared" si="0"/>
        <v>0</v>
      </c>
    </row>
    <row r="20" spans="3:12" ht="69.95" customHeight="1" x14ac:dyDescent="0.25">
      <c r="C20" s="198">
        <f t="shared" si="1"/>
        <v>10</v>
      </c>
      <c r="D20" s="202"/>
      <c r="E20" s="479"/>
      <c r="F20" s="480"/>
      <c r="G20" s="480"/>
      <c r="H20" s="480"/>
      <c r="I20" s="574"/>
      <c r="L20" s="86">
        <f t="shared" si="0"/>
        <v>0</v>
      </c>
    </row>
    <row r="21" spans="3:12" x14ac:dyDescent="0.25">
      <c r="L21" s="86">
        <f t="shared" si="0"/>
        <v>0</v>
      </c>
    </row>
  </sheetData>
  <sheetProtection formatCells="0" formatColumns="0" formatRows="0" insertRows="0" deleteRows="0" selectLockedCells="1" autoFilter="0"/>
  <mergeCells count="12">
    <mergeCell ref="C4:G5"/>
    <mergeCell ref="E15:I15"/>
    <mergeCell ref="E20:I20"/>
    <mergeCell ref="E10:I10"/>
    <mergeCell ref="E11:I11"/>
    <mergeCell ref="E12:I12"/>
    <mergeCell ref="E13:I13"/>
    <mergeCell ref="E14:I14"/>
    <mergeCell ref="E16:I16"/>
    <mergeCell ref="E17:I17"/>
    <mergeCell ref="E18:I18"/>
    <mergeCell ref="E19:I19"/>
  </mergeCells>
  <dataValidations count="1">
    <dataValidation type="list" allowBlank="1" showInputMessage="1" showErrorMessage="1" sqref="D11:D20">
      <formula1>TpImpac</formula1>
    </dataValidation>
  </dataValidations>
  <printOptions horizontalCentered="1"/>
  <pageMargins left="0.70866141732283472" right="0.70866141732283472" top="0.74803149606299213" bottom="0.74803149606299213" header="0.31496062992125984" footer="0.31496062992125984"/>
  <pageSetup scale="70" orientation="portrait" r:id="rId1"/>
  <drawing r:id="rId2"/>
  <legacyDrawing r:id="rId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C1:N25"/>
  <sheetViews>
    <sheetView showGridLines="0" view="pageBreakPreview" topLeftCell="B1" zoomScale="85" zoomScaleNormal="85" zoomScaleSheetLayoutView="85" workbookViewId="0">
      <selection activeCell="C8" sqref="C8"/>
    </sheetView>
  </sheetViews>
  <sheetFormatPr baseColWidth="10" defaultRowHeight="15" x14ac:dyDescent="0.25"/>
  <cols>
    <col min="1" max="2" width="4.42578125" customWidth="1"/>
    <col min="3" max="3" width="3.42578125" customWidth="1"/>
    <col min="4" max="4" width="17.140625" customWidth="1"/>
    <col min="5" max="5" width="16.85546875" customWidth="1"/>
    <col min="6" max="6" width="13.7109375" customWidth="1"/>
    <col min="7" max="7" width="19.42578125" customWidth="1"/>
    <col min="8" max="8" width="17.140625" customWidth="1"/>
    <col min="9" max="9" width="23.85546875" customWidth="1"/>
    <col min="10" max="10" width="7.42578125" customWidth="1"/>
  </cols>
  <sheetData>
    <row r="1" spans="3:14" ht="25.5" customHeight="1" x14ac:dyDescent="0.25"/>
    <row r="2" spans="3:14" ht="100.5" customHeight="1" thickBot="1" x14ac:dyDescent="0.3"/>
    <row r="3" spans="3:14" ht="7.5" hidden="1" customHeight="1" thickBot="1" x14ac:dyDescent="0.3"/>
    <row r="4" spans="3:14" ht="48" thickBot="1" x14ac:dyDescent="0.3">
      <c r="C4" s="402" t="str">
        <f>Datos_Generales!B3</f>
        <v>PRESENTACIÓN DE PROYECTOS 
DE INVESTIGACIÓN</v>
      </c>
      <c r="D4" s="403"/>
      <c r="E4" s="403"/>
      <c r="F4" s="403"/>
      <c r="G4" s="403"/>
      <c r="H4" s="325" t="s">
        <v>923</v>
      </c>
      <c r="I4" s="326" t="s">
        <v>925</v>
      </c>
    </row>
    <row r="5" spans="3:14" ht="32.25" thickBot="1" x14ac:dyDescent="0.3">
      <c r="C5" s="404"/>
      <c r="D5" s="405"/>
      <c r="E5" s="405"/>
      <c r="F5" s="405"/>
      <c r="G5" s="405"/>
      <c r="H5" s="325" t="s">
        <v>924</v>
      </c>
      <c r="I5" s="327" t="s">
        <v>928</v>
      </c>
    </row>
    <row r="6" spans="3:14" ht="15.75" x14ac:dyDescent="0.25">
      <c r="L6" s="92" t="s">
        <v>731</v>
      </c>
    </row>
    <row r="7" spans="3:14" ht="15.75" x14ac:dyDescent="0.25">
      <c r="C7" s="30" t="s">
        <v>963</v>
      </c>
      <c r="D7" s="31" t="s">
        <v>845</v>
      </c>
      <c r="E7" s="32"/>
      <c r="F7" s="32"/>
      <c r="G7" s="32"/>
      <c r="H7" s="32"/>
      <c r="I7" s="32"/>
      <c r="L7" s="124" t="s">
        <v>922</v>
      </c>
    </row>
    <row r="8" spans="3:14" x14ac:dyDescent="0.25">
      <c r="C8" s="30" t="s">
        <v>848</v>
      </c>
      <c r="D8" s="31" t="s">
        <v>947</v>
      </c>
      <c r="E8" s="32"/>
      <c r="F8" s="32"/>
      <c r="G8" s="32"/>
      <c r="H8" s="32"/>
      <c r="I8" s="32"/>
      <c r="L8" s="269" t="s">
        <v>764</v>
      </c>
    </row>
    <row r="9" spans="3:14" ht="14.1" customHeight="1" thickBot="1" x14ac:dyDescent="0.3">
      <c r="N9" s="195"/>
    </row>
    <row r="10" spans="3:14" ht="69.95" customHeight="1" x14ac:dyDescent="0.25">
      <c r="C10" s="238">
        <v>1</v>
      </c>
      <c r="D10" s="458"/>
      <c r="E10" s="459"/>
      <c r="F10" s="459"/>
      <c r="G10" s="459"/>
      <c r="H10" s="459"/>
      <c r="I10" s="460"/>
      <c r="L10" s="86">
        <f>LEN(D10)</f>
        <v>0</v>
      </c>
    </row>
    <row r="11" spans="3:14" ht="69.95" customHeight="1" x14ac:dyDescent="0.25">
      <c r="C11" s="239">
        <v>2</v>
      </c>
      <c r="D11" s="461"/>
      <c r="E11" s="462"/>
      <c r="F11" s="462"/>
      <c r="G11" s="462"/>
      <c r="H11" s="462"/>
      <c r="I11" s="463"/>
      <c r="L11" s="86">
        <f t="shared" ref="L11:L25" si="0">LEN(D11)</f>
        <v>0</v>
      </c>
    </row>
    <row r="12" spans="3:14" ht="69.95" customHeight="1" x14ac:dyDescent="0.25">
      <c r="C12" s="240">
        <f>C11+1</f>
        <v>3</v>
      </c>
      <c r="D12" s="452"/>
      <c r="E12" s="450"/>
      <c r="F12" s="450"/>
      <c r="G12" s="450"/>
      <c r="H12" s="450"/>
      <c r="I12" s="451"/>
      <c r="L12" s="86">
        <f t="shared" si="0"/>
        <v>0</v>
      </c>
    </row>
    <row r="13" spans="3:14" ht="69.95" customHeight="1" x14ac:dyDescent="0.25">
      <c r="C13" s="241">
        <f t="shared" ref="C13:C25" si="1">C12+1</f>
        <v>4</v>
      </c>
      <c r="D13" s="461"/>
      <c r="E13" s="462"/>
      <c r="F13" s="462"/>
      <c r="G13" s="462"/>
      <c r="H13" s="462"/>
      <c r="I13" s="463"/>
      <c r="L13" s="86">
        <f t="shared" si="0"/>
        <v>0</v>
      </c>
    </row>
    <row r="14" spans="3:14" ht="69.95" customHeight="1" x14ac:dyDescent="0.25">
      <c r="C14" s="240">
        <f t="shared" si="1"/>
        <v>5</v>
      </c>
      <c r="D14" s="452"/>
      <c r="E14" s="450"/>
      <c r="F14" s="450"/>
      <c r="G14" s="450"/>
      <c r="H14" s="450"/>
      <c r="I14" s="451"/>
      <c r="L14" s="86">
        <f t="shared" si="0"/>
        <v>0</v>
      </c>
    </row>
    <row r="15" spans="3:14" ht="69.95" customHeight="1" x14ac:dyDescent="0.25">
      <c r="C15" s="240">
        <f t="shared" si="1"/>
        <v>6</v>
      </c>
      <c r="D15" s="452"/>
      <c r="E15" s="450"/>
      <c r="F15" s="450"/>
      <c r="G15" s="450"/>
      <c r="H15" s="450"/>
      <c r="I15" s="451"/>
      <c r="L15" s="86">
        <f t="shared" si="0"/>
        <v>0</v>
      </c>
    </row>
    <row r="16" spans="3:14" ht="69.95" customHeight="1" x14ac:dyDescent="0.25">
      <c r="C16" s="240">
        <f t="shared" si="1"/>
        <v>7</v>
      </c>
      <c r="D16" s="452"/>
      <c r="E16" s="450"/>
      <c r="F16" s="450"/>
      <c r="G16" s="450"/>
      <c r="H16" s="450"/>
      <c r="I16" s="451"/>
      <c r="L16" s="86">
        <f t="shared" si="0"/>
        <v>0</v>
      </c>
    </row>
    <row r="17" spans="3:12" ht="69.95" customHeight="1" x14ac:dyDescent="0.25">
      <c r="C17" s="240">
        <f t="shared" si="1"/>
        <v>8</v>
      </c>
      <c r="D17" s="452"/>
      <c r="E17" s="450"/>
      <c r="F17" s="450"/>
      <c r="G17" s="450"/>
      <c r="H17" s="450"/>
      <c r="I17" s="451"/>
      <c r="L17" s="86">
        <f t="shared" si="0"/>
        <v>0</v>
      </c>
    </row>
    <row r="18" spans="3:12" ht="69.95" customHeight="1" x14ac:dyDescent="0.25">
      <c r="C18" s="240">
        <f t="shared" si="1"/>
        <v>9</v>
      </c>
      <c r="D18" s="452"/>
      <c r="E18" s="450"/>
      <c r="F18" s="450"/>
      <c r="G18" s="450"/>
      <c r="H18" s="450"/>
      <c r="I18" s="451"/>
      <c r="L18" s="86">
        <f t="shared" si="0"/>
        <v>0</v>
      </c>
    </row>
    <row r="19" spans="3:12" ht="69.95" customHeight="1" x14ac:dyDescent="0.25">
      <c r="C19" s="240">
        <f t="shared" si="1"/>
        <v>10</v>
      </c>
      <c r="D19" s="452"/>
      <c r="E19" s="450"/>
      <c r="F19" s="450"/>
      <c r="G19" s="450"/>
      <c r="H19" s="450"/>
      <c r="I19" s="451"/>
      <c r="L19" s="86">
        <f t="shared" si="0"/>
        <v>0</v>
      </c>
    </row>
    <row r="20" spans="3:12" ht="69.95" customHeight="1" x14ac:dyDescent="0.25">
      <c r="C20" s="240">
        <f t="shared" si="1"/>
        <v>11</v>
      </c>
      <c r="D20" s="452"/>
      <c r="E20" s="450"/>
      <c r="F20" s="450"/>
      <c r="G20" s="450"/>
      <c r="H20" s="450"/>
      <c r="I20" s="451"/>
      <c r="L20" s="86">
        <f t="shared" si="0"/>
        <v>0</v>
      </c>
    </row>
    <row r="21" spans="3:12" ht="69.95" customHeight="1" x14ac:dyDescent="0.25">
      <c r="C21" s="240">
        <f t="shared" si="1"/>
        <v>12</v>
      </c>
      <c r="D21" s="452"/>
      <c r="E21" s="450"/>
      <c r="F21" s="450"/>
      <c r="G21" s="450"/>
      <c r="H21" s="450"/>
      <c r="I21" s="451"/>
      <c r="L21" s="86">
        <f t="shared" si="0"/>
        <v>0</v>
      </c>
    </row>
    <row r="22" spans="3:12" ht="69.95" customHeight="1" x14ac:dyDescent="0.25">
      <c r="C22" s="240">
        <f t="shared" si="1"/>
        <v>13</v>
      </c>
      <c r="D22" s="452"/>
      <c r="E22" s="450"/>
      <c r="F22" s="450"/>
      <c r="G22" s="450"/>
      <c r="H22" s="450"/>
      <c r="I22" s="451"/>
      <c r="L22" s="86">
        <f t="shared" si="0"/>
        <v>0</v>
      </c>
    </row>
    <row r="23" spans="3:12" ht="69.95" customHeight="1" x14ac:dyDescent="0.25">
      <c r="C23" s="240">
        <f t="shared" si="1"/>
        <v>14</v>
      </c>
      <c r="D23" s="452"/>
      <c r="E23" s="450"/>
      <c r="F23" s="450"/>
      <c r="G23" s="450"/>
      <c r="H23" s="450"/>
      <c r="I23" s="451"/>
      <c r="L23" s="86">
        <f t="shared" si="0"/>
        <v>0</v>
      </c>
    </row>
    <row r="24" spans="3:12" ht="69.95" customHeight="1" x14ac:dyDescent="0.25">
      <c r="C24" s="240">
        <f t="shared" si="1"/>
        <v>15</v>
      </c>
      <c r="D24" s="452"/>
      <c r="E24" s="450"/>
      <c r="F24" s="450"/>
      <c r="G24" s="450"/>
      <c r="H24" s="450"/>
      <c r="I24" s="451"/>
      <c r="L24" s="86">
        <f t="shared" si="0"/>
        <v>0</v>
      </c>
    </row>
    <row r="25" spans="3:12" ht="69.95" customHeight="1" thickBot="1" x14ac:dyDescent="0.3">
      <c r="C25" s="318">
        <f t="shared" si="1"/>
        <v>16</v>
      </c>
      <c r="D25" s="581"/>
      <c r="E25" s="456"/>
      <c r="F25" s="456"/>
      <c r="G25" s="456"/>
      <c r="H25" s="456"/>
      <c r="I25" s="457"/>
      <c r="L25" s="86">
        <f t="shared" si="0"/>
        <v>0</v>
      </c>
    </row>
  </sheetData>
  <sheetProtection formatCells="0" formatColumns="0" formatRows="0" insertRows="0" deleteRows="0" selectLockedCells="1" autoFilter="0"/>
  <mergeCells count="17">
    <mergeCell ref="D21:I21"/>
    <mergeCell ref="D22:I22"/>
    <mergeCell ref="D23:I23"/>
    <mergeCell ref="D24:I24"/>
    <mergeCell ref="D25:I25"/>
    <mergeCell ref="D10:I10"/>
    <mergeCell ref="D11:I11"/>
    <mergeCell ref="D12:I12"/>
    <mergeCell ref="D13:I13"/>
    <mergeCell ref="C4:G5"/>
    <mergeCell ref="D19:I19"/>
    <mergeCell ref="D20:I20"/>
    <mergeCell ref="D14:I14"/>
    <mergeCell ref="D15:I15"/>
    <mergeCell ref="D16:I16"/>
    <mergeCell ref="D17:I17"/>
    <mergeCell ref="D18:I18"/>
  </mergeCells>
  <printOptions horizontalCentered="1"/>
  <pageMargins left="0.70866141732283472" right="0.70866141732283472" top="0.74803149606299213" bottom="0.74803149606299213" header="0.31496062992125984" footer="0.31496062992125984"/>
  <pageSetup scale="70" orientation="portrait" r:id="rId1"/>
  <drawing r:id="rId2"/>
  <legacyDrawing r:id="rId3"/>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C1:N35"/>
  <sheetViews>
    <sheetView showGridLines="0" view="pageBreakPreview" zoomScale="85" zoomScaleNormal="85" zoomScaleSheetLayoutView="85" workbookViewId="0"/>
  </sheetViews>
  <sheetFormatPr baseColWidth="10" defaultRowHeight="15" x14ac:dyDescent="0.25"/>
  <cols>
    <col min="1" max="2" width="4.42578125" customWidth="1"/>
    <col min="3" max="3" width="3.42578125" customWidth="1"/>
    <col min="4" max="4" width="17.140625" customWidth="1"/>
    <col min="5" max="5" width="16.85546875" customWidth="1"/>
    <col min="6" max="6" width="13.7109375" customWidth="1"/>
    <col min="7" max="7" width="19.42578125" customWidth="1"/>
    <col min="8" max="8" width="17.140625" customWidth="1"/>
    <col min="9" max="9" width="23.85546875" customWidth="1"/>
    <col min="10" max="10" width="7.42578125" customWidth="1"/>
  </cols>
  <sheetData>
    <row r="1" spans="3:14" ht="25.5" customHeight="1" x14ac:dyDescent="0.25"/>
    <row r="2" spans="3:14" ht="100.5" customHeight="1" thickBot="1" x14ac:dyDescent="0.3"/>
    <row r="3" spans="3:14" ht="7.5" hidden="1" customHeight="1" thickBot="1" x14ac:dyDescent="0.3"/>
    <row r="4" spans="3:14" ht="48" thickBot="1" x14ac:dyDescent="0.3">
      <c r="C4" s="402" t="str">
        <f>Datos_Generales!B3</f>
        <v>PRESENTACIÓN DE PROYECTOS 
DE INVESTIGACIÓN</v>
      </c>
      <c r="D4" s="403"/>
      <c r="E4" s="403"/>
      <c r="F4" s="403"/>
      <c r="G4" s="403"/>
      <c r="H4" s="325" t="s">
        <v>923</v>
      </c>
      <c r="I4" s="326" t="s">
        <v>925</v>
      </c>
    </row>
    <row r="5" spans="3:14" ht="32.25" thickBot="1" x14ac:dyDescent="0.3">
      <c r="C5" s="404"/>
      <c r="D5" s="405"/>
      <c r="E5" s="405"/>
      <c r="F5" s="405"/>
      <c r="G5" s="405"/>
      <c r="H5" s="325" t="s">
        <v>924</v>
      </c>
      <c r="I5" s="327" t="s">
        <v>964</v>
      </c>
    </row>
    <row r="6" spans="3:14" ht="15.75" x14ac:dyDescent="0.25">
      <c r="L6" s="92" t="s">
        <v>731</v>
      </c>
    </row>
    <row r="7" spans="3:14" ht="15.75" x14ac:dyDescent="0.25">
      <c r="C7" s="30" t="s">
        <v>962</v>
      </c>
      <c r="D7" s="31" t="s">
        <v>966</v>
      </c>
      <c r="E7" s="32"/>
      <c r="F7" s="32"/>
      <c r="G7" s="32"/>
      <c r="H7" s="32"/>
      <c r="I7" s="32"/>
      <c r="L7" s="124" t="s">
        <v>922</v>
      </c>
    </row>
    <row r="8" spans="3:14" ht="14.1" customHeight="1" x14ac:dyDescent="0.25">
      <c r="D8" s="345" t="s">
        <v>978</v>
      </c>
      <c r="N8" s="195"/>
    </row>
    <row r="9" spans="3:14" ht="14.1" customHeight="1" x14ac:dyDescent="0.25">
      <c r="N9" s="195"/>
    </row>
    <row r="10" spans="3:14" ht="14.1" customHeight="1" x14ac:dyDescent="0.25">
      <c r="C10" t="s">
        <v>846</v>
      </c>
      <c r="D10" t="s">
        <v>965</v>
      </c>
      <c r="N10" s="195"/>
    </row>
    <row r="11" spans="3:14" ht="27" customHeight="1" x14ac:dyDescent="0.25">
      <c r="D11" s="585"/>
      <c r="E11" s="586"/>
      <c r="F11" s="586"/>
      <c r="G11" s="586"/>
      <c r="H11" s="586"/>
      <c r="I11" s="587"/>
      <c r="L11" s="86">
        <f t="shared" ref="L11:L34" si="0">LEN(D11)</f>
        <v>0</v>
      </c>
      <c r="N11" s="195"/>
    </row>
    <row r="12" spans="3:14" ht="17.25" customHeight="1" x14ac:dyDescent="0.25">
      <c r="D12" t="s">
        <v>977</v>
      </c>
      <c r="E12" s="582"/>
      <c r="F12" s="583"/>
      <c r="G12" s="583"/>
      <c r="H12" s="583"/>
      <c r="I12" s="584"/>
      <c r="L12" s="86">
        <f>LEN(E12)</f>
        <v>0</v>
      </c>
      <c r="N12" s="195"/>
    </row>
    <row r="13" spans="3:14" x14ac:dyDescent="0.25">
      <c r="E13" s="344"/>
      <c r="F13" s="344"/>
      <c r="G13" s="344"/>
      <c r="H13" s="344"/>
      <c r="I13" s="344"/>
      <c r="L13" s="86">
        <f t="shared" si="0"/>
        <v>0</v>
      </c>
      <c r="N13" s="195"/>
    </row>
    <row r="14" spans="3:14" ht="14.1" customHeight="1" x14ac:dyDescent="0.25">
      <c r="C14" t="s">
        <v>968</v>
      </c>
      <c r="D14" t="s">
        <v>967</v>
      </c>
      <c r="L14" s="86">
        <f t="shared" si="0"/>
        <v>27</v>
      </c>
      <c r="N14" s="195"/>
    </row>
    <row r="15" spans="3:14" ht="14.1" customHeight="1" x14ac:dyDescent="0.25">
      <c r="D15" s="582"/>
      <c r="E15" s="583"/>
      <c r="F15" s="583"/>
      <c r="G15" s="583"/>
      <c r="H15" s="583"/>
      <c r="I15" s="584"/>
      <c r="L15" s="86">
        <f t="shared" si="0"/>
        <v>0</v>
      </c>
      <c r="N15" s="195"/>
    </row>
    <row r="16" spans="3:14" ht="14.1" customHeight="1" x14ac:dyDescent="0.25">
      <c r="L16" s="86">
        <f t="shared" si="0"/>
        <v>0</v>
      </c>
      <c r="N16" s="195"/>
    </row>
    <row r="17" spans="3:12" x14ac:dyDescent="0.25">
      <c r="C17" t="s">
        <v>848</v>
      </c>
      <c r="D17" t="s">
        <v>969</v>
      </c>
      <c r="L17" s="86">
        <f t="shared" si="0"/>
        <v>7</v>
      </c>
    </row>
    <row r="18" spans="3:12" ht="39.950000000000003" customHeight="1" x14ac:dyDescent="0.25">
      <c r="D18" s="582"/>
      <c r="E18" s="583"/>
      <c r="F18" s="583"/>
      <c r="G18" s="583"/>
      <c r="H18" s="583"/>
      <c r="I18" s="584"/>
      <c r="L18" s="86">
        <f t="shared" si="0"/>
        <v>0</v>
      </c>
    </row>
    <row r="19" spans="3:12" x14ac:dyDescent="0.25">
      <c r="L19" s="86">
        <f t="shared" si="0"/>
        <v>0</v>
      </c>
    </row>
    <row r="20" spans="3:12" x14ac:dyDescent="0.25">
      <c r="C20" t="s">
        <v>970</v>
      </c>
      <c r="L20" s="86">
        <f t="shared" si="0"/>
        <v>0</v>
      </c>
    </row>
    <row r="21" spans="3:12" ht="39.950000000000003" customHeight="1" x14ac:dyDescent="0.25">
      <c r="D21" s="582"/>
      <c r="E21" s="583"/>
      <c r="F21" s="583"/>
      <c r="G21" s="583"/>
      <c r="H21" s="583"/>
      <c r="I21" s="584"/>
      <c r="L21" s="86">
        <f t="shared" si="0"/>
        <v>0</v>
      </c>
    </row>
    <row r="22" spans="3:12" x14ac:dyDescent="0.25">
      <c r="L22" s="86">
        <f t="shared" si="0"/>
        <v>0</v>
      </c>
    </row>
    <row r="23" spans="3:12" x14ac:dyDescent="0.25">
      <c r="C23" t="s">
        <v>971</v>
      </c>
      <c r="L23" s="86">
        <f t="shared" si="0"/>
        <v>0</v>
      </c>
    </row>
    <row r="24" spans="3:12" ht="39.950000000000003" customHeight="1" x14ac:dyDescent="0.25">
      <c r="D24" s="582"/>
      <c r="E24" s="583"/>
      <c r="F24" s="583"/>
      <c r="G24" s="583"/>
      <c r="H24" s="583"/>
      <c r="I24" s="584"/>
      <c r="L24" s="86">
        <f t="shared" si="0"/>
        <v>0</v>
      </c>
    </row>
    <row r="25" spans="3:12" x14ac:dyDescent="0.25">
      <c r="L25" s="86">
        <f t="shared" si="0"/>
        <v>0</v>
      </c>
    </row>
    <row r="26" spans="3:12" x14ac:dyDescent="0.25">
      <c r="C26" t="s">
        <v>972</v>
      </c>
      <c r="D26" t="s">
        <v>786</v>
      </c>
      <c r="L26" s="86">
        <f t="shared" si="0"/>
        <v>11</v>
      </c>
    </row>
    <row r="27" spans="3:12" ht="41.25" customHeight="1" x14ac:dyDescent="0.25">
      <c r="D27" s="582"/>
      <c r="E27" s="583"/>
      <c r="F27" s="583"/>
      <c r="G27" s="583"/>
      <c r="H27" s="583"/>
      <c r="I27" s="584"/>
      <c r="L27" s="86">
        <f t="shared" si="0"/>
        <v>0</v>
      </c>
    </row>
    <row r="28" spans="3:12" x14ac:dyDescent="0.25">
      <c r="L28" s="86">
        <f t="shared" si="0"/>
        <v>0</v>
      </c>
    </row>
    <row r="29" spans="3:12" x14ac:dyDescent="0.25">
      <c r="C29" t="s">
        <v>973</v>
      </c>
      <c r="D29" t="s">
        <v>974</v>
      </c>
      <c r="L29" s="86">
        <f t="shared" si="0"/>
        <v>10</v>
      </c>
    </row>
    <row r="30" spans="3:12" ht="45" customHeight="1" x14ac:dyDescent="0.25">
      <c r="D30" s="582"/>
      <c r="E30" s="583"/>
      <c r="F30" s="583"/>
      <c r="G30" s="583"/>
      <c r="H30" s="583"/>
      <c r="I30" s="584"/>
      <c r="L30" s="86">
        <f t="shared" si="0"/>
        <v>0</v>
      </c>
    </row>
    <row r="31" spans="3:12" x14ac:dyDescent="0.25">
      <c r="L31" s="86">
        <f t="shared" si="0"/>
        <v>0</v>
      </c>
    </row>
    <row r="32" spans="3:12" x14ac:dyDescent="0.25">
      <c r="C32" t="s">
        <v>975</v>
      </c>
      <c r="D32" t="s">
        <v>976</v>
      </c>
      <c r="L32" s="86">
        <f t="shared" si="0"/>
        <v>31</v>
      </c>
    </row>
    <row r="33" spans="4:12" ht="30.75" customHeight="1" x14ac:dyDescent="0.25">
      <c r="D33" s="582"/>
      <c r="E33" s="583"/>
      <c r="F33" s="583"/>
      <c r="G33" s="583"/>
      <c r="H33" s="583"/>
      <c r="I33" s="584"/>
      <c r="L33" s="86">
        <f t="shared" si="0"/>
        <v>0</v>
      </c>
    </row>
    <row r="34" spans="4:12" x14ac:dyDescent="0.25">
      <c r="L34" s="86">
        <f t="shared" si="0"/>
        <v>0</v>
      </c>
    </row>
    <row r="35" spans="4:12" x14ac:dyDescent="0.25">
      <c r="L35" s="86">
        <f t="shared" ref="L35" si="1">LEN(D35)</f>
        <v>0</v>
      </c>
    </row>
  </sheetData>
  <sheetProtection formatCells="0" formatColumns="0" formatRows="0" insertRows="0" deleteRows="0" selectLockedCells="1" autoFilter="0"/>
  <mergeCells count="10">
    <mergeCell ref="C4:G5"/>
    <mergeCell ref="D18:I18"/>
    <mergeCell ref="D21:I21"/>
    <mergeCell ref="D30:I30"/>
    <mergeCell ref="D33:I33"/>
    <mergeCell ref="D11:I11"/>
    <mergeCell ref="D15:I15"/>
    <mergeCell ref="E12:I12"/>
    <mergeCell ref="D24:I24"/>
    <mergeCell ref="D27:I27"/>
  </mergeCells>
  <printOptions horizontalCentered="1"/>
  <pageMargins left="0.70866141732283472" right="0.70866141732283472" top="0.74803149606299213" bottom="0.74803149606299213" header="0.31496062992125984" footer="0.31496062992125984"/>
  <pageSetup scale="70" orientation="portrait" r:id="rId1"/>
  <drawing r:id="rId2"/>
  <legacyDrawing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C1:N21"/>
  <sheetViews>
    <sheetView showGridLines="0" view="pageBreakPreview" zoomScale="85" zoomScaleNormal="85" zoomScaleSheetLayoutView="85" workbookViewId="0">
      <selection activeCell="O12" sqref="O12"/>
    </sheetView>
  </sheetViews>
  <sheetFormatPr baseColWidth="10" defaultRowHeight="15" x14ac:dyDescent="0.25"/>
  <cols>
    <col min="1" max="2" width="4.42578125" customWidth="1"/>
    <col min="3" max="3" width="3.42578125" customWidth="1"/>
    <col min="4" max="11" width="16.28515625" customWidth="1"/>
    <col min="12" max="12" width="7.42578125" customWidth="1"/>
  </cols>
  <sheetData>
    <row r="1" spans="3:14" ht="25.5" customHeight="1" x14ac:dyDescent="0.25"/>
    <row r="2" spans="3:14" ht="100.5" customHeight="1" thickBot="1" x14ac:dyDescent="0.3"/>
    <row r="3" spans="3:14" ht="7.5" hidden="1" customHeight="1" thickBot="1" x14ac:dyDescent="0.3"/>
    <row r="4" spans="3:14" ht="48" thickBot="1" x14ac:dyDescent="0.3">
      <c r="C4" s="402" t="str">
        <f>Datos_Generales!B3</f>
        <v>PRESENTACIÓN DE PROYECTOS 
DE INVESTIGACIÓN</v>
      </c>
      <c r="D4" s="403"/>
      <c r="E4" s="403"/>
      <c r="F4" s="403"/>
      <c r="G4" s="403"/>
      <c r="H4" s="403"/>
      <c r="I4" s="403"/>
      <c r="J4" s="325" t="s">
        <v>923</v>
      </c>
      <c r="K4" s="326" t="s">
        <v>925</v>
      </c>
    </row>
    <row r="5" spans="3:14" ht="32.25" thickBot="1" x14ac:dyDescent="0.3">
      <c r="C5" s="404"/>
      <c r="D5" s="405"/>
      <c r="E5" s="405"/>
      <c r="F5" s="405"/>
      <c r="G5" s="405"/>
      <c r="H5" s="405"/>
      <c r="I5" s="405"/>
      <c r="J5" s="325" t="s">
        <v>924</v>
      </c>
      <c r="K5" s="327" t="s">
        <v>946</v>
      </c>
    </row>
    <row r="7" spans="3:14" s="116" customFormat="1" ht="15.75" x14ac:dyDescent="0.25">
      <c r="C7" s="119" t="s">
        <v>620</v>
      </c>
      <c r="D7" s="117" t="s">
        <v>884</v>
      </c>
      <c r="E7" s="118"/>
      <c r="F7" s="118"/>
      <c r="G7" s="118"/>
      <c r="H7" s="118"/>
      <c r="I7" s="118"/>
      <c r="J7" s="118"/>
      <c r="K7" s="118"/>
      <c r="N7" s="120"/>
    </row>
    <row r="8" spans="3:14" s="116" customFormat="1" ht="15.75" x14ac:dyDescent="0.25">
      <c r="C8" s="119" t="s">
        <v>620</v>
      </c>
      <c r="D8" s="315" t="s">
        <v>920</v>
      </c>
      <c r="E8" s="118"/>
      <c r="F8" s="118"/>
      <c r="G8" s="118"/>
      <c r="H8" s="118"/>
      <c r="I8" s="118"/>
      <c r="J8" s="118"/>
      <c r="K8" s="118"/>
      <c r="N8" s="120"/>
    </row>
    <row r="9" spans="3:14" s="116" customFormat="1" ht="16.5" thickBot="1" x14ac:dyDescent="0.3">
      <c r="N9" s="120" t="s">
        <v>773</v>
      </c>
    </row>
    <row r="10" spans="3:14" s="116" customFormat="1" ht="80.099999999999994" customHeight="1" x14ac:dyDescent="0.25">
      <c r="C10" s="321">
        <v>1</v>
      </c>
      <c r="D10" s="598"/>
      <c r="E10" s="599"/>
      <c r="F10" s="599"/>
      <c r="G10" s="599"/>
      <c r="H10" s="599"/>
      <c r="I10" s="599"/>
      <c r="J10" s="599"/>
      <c r="K10" s="600"/>
      <c r="N10" s="123">
        <f>LEN(D10)</f>
        <v>0</v>
      </c>
    </row>
    <row r="11" spans="3:14" s="116" customFormat="1" ht="80.099999999999994" customHeight="1" x14ac:dyDescent="0.25">
      <c r="C11" s="322">
        <v>2</v>
      </c>
      <c r="D11" s="588"/>
      <c r="E11" s="589"/>
      <c r="F11" s="589"/>
      <c r="G11" s="589"/>
      <c r="H11" s="589"/>
      <c r="I11" s="589"/>
      <c r="J11" s="589"/>
      <c r="K11" s="590"/>
      <c r="N11" s="123">
        <f t="shared" ref="N11:N18" si="0">LEN(D11)</f>
        <v>0</v>
      </c>
    </row>
    <row r="12" spans="3:14" s="116" customFormat="1" ht="80.099999999999994" customHeight="1" x14ac:dyDescent="0.25">
      <c r="C12" s="323">
        <v>3</v>
      </c>
      <c r="D12" s="591"/>
      <c r="E12" s="592"/>
      <c r="F12" s="592"/>
      <c r="G12" s="592"/>
      <c r="H12" s="592"/>
      <c r="I12" s="592"/>
      <c r="J12" s="592"/>
      <c r="K12" s="593"/>
      <c r="N12" s="123">
        <f t="shared" si="0"/>
        <v>0</v>
      </c>
    </row>
    <row r="13" spans="3:14" s="116" customFormat="1" ht="80.099999999999994" customHeight="1" x14ac:dyDescent="0.25">
      <c r="C13" s="322">
        <v>4</v>
      </c>
      <c r="D13" s="588"/>
      <c r="E13" s="589"/>
      <c r="F13" s="589"/>
      <c r="G13" s="589"/>
      <c r="H13" s="589"/>
      <c r="I13" s="589"/>
      <c r="J13" s="589"/>
      <c r="K13" s="590"/>
      <c r="N13" s="123">
        <f t="shared" si="0"/>
        <v>0</v>
      </c>
    </row>
    <row r="14" spans="3:14" s="116" customFormat="1" ht="80.099999999999994" customHeight="1" x14ac:dyDescent="0.25">
      <c r="C14" s="323">
        <v>5</v>
      </c>
      <c r="D14" s="591"/>
      <c r="E14" s="592"/>
      <c r="F14" s="592"/>
      <c r="G14" s="592"/>
      <c r="H14" s="592"/>
      <c r="I14" s="592"/>
      <c r="J14" s="592"/>
      <c r="K14" s="593"/>
      <c r="N14" s="123">
        <f t="shared" si="0"/>
        <v>0</v>
      </c>
    </row>
    <row r="15" spans="3:14" s="116" customFormat="1" ht="80.099999999999994" customHeight="1" x14ac:dyDescent="0.25">
      <c r="C15" s="322">
        <v>6</v>
      </c>
      <c r="D15" s="588"/>
      <c r="E15" s="589"/>
      <c r="F15" s="589"/>
      <c r="G15" s="589"/>
      <c r="H15" s="589"/>
      <c r="I15" s="589"/>
      <c r="J15" s="589"/>
      <c r="K15" s="590"/>
      <c r="N15" s="123">
        <f t="shared" si="0"/>
        <v>0</v>
      </c>
    </row>
    <row r="16" spans="3:14" s="116" customFormat="1" ht="80.099999999999994" customHeight="1" x14ac:dyDescent="0.25">
      <c r="C16" s="323">
        <v>7</v>
      </c>
      <c r="D16" s="591"/>
      <c r="E16" s="592"/>
      <c r="F16" s="592"/>
      <c r="G16" s="592"/>
      <c r="H16" s="592"/>
      <c r="I16" s="592"/>
      <c r="J16" s="592"/>
      <c r="K16" s="593"/>
      <c r="N16" s="123">
        <f t="shared" si="0"/>
        <v>0</v>
      </c>
    </row>
    <row r="17" spans="3:14" s="116" customFormat="1" ht="80.099999999999994" customHeight="1" x14ac:dyDescent="0.25">
      <c r="C17" s="322">
        <v>8</v>
      </c>
      <c r="D17" s="588"/>
      <c r="E17" s="589"/>
      <c r="F17" s="589"/>
      <c r="G17" s="589"/>
      <c r="H17" s="589"/>
      <c r="I17" s="589"/>
      <c r="J17" s="589"/>
      <c r="K17" s="590"/>
      <c r="N17" s="123">
        <f t="shared" si="0"/>
        <v>0</v>
      </c>
    </row>
    <row r="18" spans="3:14" s="116" customFormat="1" ht="15.75" thickBot="1" x14ac:dyDescent="0.3">
      <c r="C18" s="324">
        <v>9</v>
      </c>
      <c r="D18" s="594"/>
      <c r="E18" s="595"/>
      <c r="F18" s="595"/>
      <c r="G18" s="595"/>
      <c r="H18" s="595"/>
      <c r="I18" s="595"/>
      <c r="J18" s="595"/>
      <c r="K18" s="596"/>
      <c r="N18" s="123">
        <f t="shared" si="0"/>
        <v>0</v>
      </c>
    </row>
    <row r="19" spans="3:14" s="116" customFormat="1" x14ac:dyDescent="0.25">
      <c r="C19" s="123"/>
      <c r="D19" s="597"/>
      <c r="E19" s="597"/>
      <c r="F19" s="597"/>
      <c r="G19" s="597"/>
      <c r="H19" s="597"/>
      <c r="I19" s="597"/>
      <c r="J19" s="597"/>
      <c r="K19" s="597"/>
    </row>
    <row r="20" spans="3:14" s="116" customFormat="1" x14ac:dyDescent="0.25"/>
    <row r="21" spans="3:14" s="116" customFormat="1" x14ac:dyDescent="0.25"/>
  </sheetData>
  <mergeCells count="11">
    <mergeCell ref="C4:I5"/>
    <mergeCell ref="D14:K14"/>
    <mergeCell ref="D10:K10"/>
    <mergeCell ref="D11:K11"/>
    <mergeCell ref="D12:K12"/>
    <mergeCell ref="D13:K13"/>
    <mergeCell ref="D15:K15"/>
    <mergeCell ref="D16:K16"/>
    <mergeCell ref="D17:K17"/>
    <mergeCell ref="D18:K18"/>
    <mergeCell ref="D19:K19"/>
  </mergeCells>
  <printOptions horizontalCentered="1"/>
  <pageMargins left="0.70866141732283472" right="0.70866141732283472" top="0.74803149606299213" bottom="0.74803149606299213" header="0.31496062992125984" footer="0.31496062992125984"/>
  <pageSetup scale="60" orientation="portrait" r:id="rId1"/>
  <drawing r:id="rId2"/>
  <legacyDrawing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L25"/>
  <sheetViews>
    <sheetView showGridLines="0" view="pageBreakPreview" topLeftCell="A13" zoomScaleNormal="85" zoomScaleSheetLayoutView="100" workbookViewId="0">
      <selection activeCell="D7" sqref="D7"/>
    </sheetView>
  </sheetViews>
  <sheetFormatPr baseColWidth="10" defaultColWidth="11.42578125" defaultRowHeight="15" x14ac:dyDescent="0.25"/>
  <cols>
    <col min="1" max="1" width="3.140625" style="5" customWidth="1"/>
    <col min="2" max="2" width="1.28515625" style="5" customWidth="1"/>
    <col min="3" max="3" width="3.42578125" style="5" customWidth="1"/>
    <col min="4" max="4" width="19.85546875" style="5" customWidth="1"/>
    <col min="5" max="5" width="16.85546875" style="5" customWidth="1"/>
    <col min="6" max="6" width="13.7109375" style="5" customWidth="1"/>
    <col min="7" max="7" width="19.42578125" style="5" customWidth="1"/>
    <col min="8" max="8" width="17.140625" style="5" customWidth="1"/>
    <col min="9" max="9" width="23.85546875" style="5" customWidth="1"/>
    <col min="10" max="10" width="7.42578125" style="5" customWidth="1"/>
    <col min="11" max="16384" width="11.42578125" style="5"/>
  </cols>
  <sheetData>
    <row r="1" spans="3:12" ht="25.5" customHeight="1" x14ac:dyDescent="0.25"/>
    <row r="2" spans="3:12" ht="113.25" customHeight="1" thickBot="1" x14ac:dyDescent="0.3"/>
    <row r="3" spans="3:12" ht="48" thickBot="1" x14ac:dyDescent="0.3">
      <c r="C3" s="354" t="str">
        <f>Datos_Generales!B3</f>
        <v>PRESENTACIÓN DE PROYECTOS 
DE INVESTIGACIÓN</v>
      </c>
      <c r="D3" s="355"/>
      <c r="E3" s="355"/>
      <c r="F3" s="355"/>
      <c r="G3" s="355"/>
      <c r="H3" s="325" t="s">
        <v>923</v>
      </c>
      <c r="I3" s="326" t="s">
        <v>925</v>
      </c>
    </row>
    <row r="4" spans="3:12" ht="32.25" thickBot="1" x14ac:dyDescent="0.3">
      <c r="C4" s="356"/>
      <c r="D4" s="357"/>
      <c r="E4" s="357"/>
      <c r="F4" s="357"/>
      <c r="G4" s="357"/>
      <c r="H4" s="325" t="s">
        <v>924</v>
      </c>
      <c r="I4" s="6" t="s">
        <v>790</v>
      </c>
    </row>
    <row r="6" spans="3:12" ht="15.75" x14ac:dyDescent="0.25">
      <c r="C6" s="9" t="s">
        <v>620</v>
      </c>
      <c r="D6" s="10" t="s">
        <v>889</v>
      </c>
      <c r="E6" s="11"/>
      <c r="F6" s="11"/>
      <c r="G6" s="11"/>
      <c r="H6" s="11"/>
      <c r="I6" s="11" t="s">
        <v>890</v>
      </c>
      <c r="L6" s="124" t="s">
        <v>731</v>
      </c>
    </row>
    <row r="7" spans="3:12" ht="16.5" thickBot="1" x14ac:dyDescent="0.3">
      <c r="L7" s="124" t="s">
        <v>773</v>
      </c>
    </row>
    <row r="8" spans="3:12" ht="15.75" thickBot="1" x14ac:dyDescent="0.3">
      <c r="C8" s="242" t="s">
        <v>642</v>
      </c>
      <c r="D8" s="243" t="s">
        <v>791</v>
      </c>
      <c r="E8" s="601" t="s">
        <v>655</v>
      </c>
      <c r="F8" s="601"/>
      <c r="G8" s="601"/>
      <c r="H8" s="601"/>
      <c r="I8" s="602"/>
    </row>
    <row r="9" spans="3:12" ht="78" customHeight="1" thickTop="1" x14ac:dyDescent="0.25">
      <c r="C9" s="244">
        <v>1</v>
      </c>
      <c r="D9" s="245" t="s">
        <v>792</v>
      </c>
      <c r="E9" s="603" t="s">
        <v>793</v>
      </c>
      <c r="F9" s="604"/>
      <c r="G9" s="604"/>
      <c r="H9" s="604"/>
      <c r="I9" s="605"/>
      <c r="L9" s="127">
        <f t="shared" ref="L9:L11" si="0">LEN(E9)</f>
        <v>414</v>
      </c>
    </row>
    <row r="10" spans="3:12" ht="61.5" customHeight="1" x14ac:dyDescent="0.25">
      <c r="C10" s="131">
        <v>2</v>
      </c>
      <c r="D10" s="332" t="s">
        <v>794</v>
      </c>
      <c r="E10" s="606" t="s">
        <v>891</v>
      </c>
      <c r="F10" s="607"/>
      <c r="G10" s="607"/>
      <c r="H10" s="607"/>
      <c r="I10" s="608"/>
      <c r="L10" s="127">
        <f t="shared" si="0"/>
        <v>244</v>
      </c>
    </row>
    <row r="11" spans="3:12" ht="97.5" customHeight="1" x14ac:dyDescent="0.25">
      <c r="C11" s="133">
        <v>3</v>
      </c>
      <c r="D11" s="328" t="s">
        <v>706</v>
      </c>
      <c r="E11" s="609" t="s">
        <v>795</v>
      </c>
      <c r="F11" s="610"/>
      <c r="G11" s="610"/>
      <c r="H11" s="610"/>
      <c r="I11" s="611"/>
      <c r="L11" s="127">
        <f t="shared" si="0"/>
        <v>510</v>
      </c>
    </row>
    <row r="12" spans="3:12" ht="97.5" customHeight="1" x14ac:dyDescent="0.25">
      <c r="C12" s="131">
        <v>4</v>
      </c>
      <c r="D12" s="332" t="s">
        <v>706</v>
      </c>
      <c r="E12" s="615" t="s">
        <v>796</v>
      </c>
      <c r="F12" s="616"/>
      <c r="G12" s="616"/>
      <c r="H12" s="616"/>
      <c r="I12" s="617"/>
      <c r="L12" s="127">
        <f>LEN(E12)</f>
        <v>533</v>
      </c>
    </row>
    <row r="13" spans="3:12" ht="117" customHeight="1" x14ac:dyDescent="0.25">
      <c r="C13" s="133">
        <v>5</v>
      </c>
      <c r="D13" s="328" t="s">
        <v>706</v>
      </c>
      <c r="E13" s="609" t="s">
        <v>893</v>
      </c>
      <c r="F13" s="610"/>
      <c r="G13" s="610"/>
      <c r="H13" s="610"/>
      <c r="I13" s="611"/>
      <c r="L13" s="127">
        <f t="shared" ref="L13:L24" si="1">LEN(D13)</f>
        <v>8</v>
      </c>
    </row>
    <row r="14" spans="3:12" ht="69" customHeight="1" x14ac:dyDescent="0.25">
      <c r="C14" s="131">
        <v>6</v>
      </c>
      <c r="D14" s="333" t="s">
        <v>707</v>
      </c>
      <c r="E14" s="615" t="s">
        <v>797</v>
      </c>
      <c r="F14" s="616"/>
      <c r="G14" s="616"/>
      <c r="H14" s="616"/>
      <c r="I14" s="617"/>
      <c r="L14" s="127">
        <f t="shared" si="1"/>
        <v>7</v>
      </c>
    </row>
    <row r="15" spans="3:12" ht="90" customHeight="1" x14ac:dyDescent="0.25">
      <c r="C15" s="133">
        <v>7</v>
      </c>
      <c r="D15" s="328" t="s">
        <v>707</v>
      </c>
      <c r="E15" s="612" t="s">
        <v>892</v>
      </c>
      <c r="F15" s="613"/>
      <c r="G15" s="613"/>
      <c r="H15" s="613"/>
      <c r="I15" s="614"/>
      <c r="L15" s="127">
        <f t="shared" si="1"/>
        <v>7</v>
      </c>
    </row>
    <row r="16" spans="3:12" ht="58.5" customHeight="1" x14ac:dyDescent="0.25">
      <c r="C16" s="131">
        <v>8</v>
      </c>
      <c r="D16" s="333" t="s">
        <v>713</v>
      </c>
      <c r="E16" s="615" t="s">
        <v>798</v>
      </c>
      <c r="F16" s="616"/>
      <c r="G16" s="616"/>
      <c r="H16" s="616"/>
      <c r="I16" s="617"/>
      <c r="L16" s="127">
        <f t="shared" si="1"/>
        <v>6</v>
      </c>
    </row>
    <row r="17" spans="3:12" ht="66.75" customHeight="1" x14ac:dyDescent="0.25">
      <c r="C17" s="133">
        <v>9</v>
      </c>
      <c r="D17" s="328" t="s">
        <v>799</v>
      </c>
      <c r="E17" s="612" t="s">
        <v>913</v>
      </c>
      <c r="F17" s="613"/>
      <c r="G17" s="613"/>
      <c r="H17" s="613"/>
      <c r="I17" s="614"/>
      <c r="L17" s="127"/>
    </row>
    <row r="18" spans="3:12" ht="74.25" customHeight="1" x14ac:dyDescent="0.25">
      <c r="C18" s="246">
        <v>10</v>
      </c>
      <c r="D18" s="247" t="s">
        <v>800</v>
      </c>
      <c r="E18" s="618" t="s">
        <v>801</v>
      </c>
      <c r="F18" s="619"/>
      <c r="G18" s="619"/>
      <c r="H18" s="619"/>
      <c r="I18" s="620"/>
      <c r="L18" s="127"/>
    </row>
    <row r="19" spans="3:12" ht="79.5" customHeight="1" x14ac:dyDescent="0.25">
      <c r="C19" s="133">
        <v>11</v>
      </c>
      <c r="D19" s="334" t="s">
        <v>802</v>
      </c>
      <c r="E19" s="612" t="s">
        <v>803</v>
      </c>
      <c r="F19" s="613"/>
      <c r="G19" s="613"/>
      <c r="H19" s="613"/>
      <c r="I19" s="614"/>
      <c r="L19" s="127"/>
    </row>
    <row r="20" spans="3:12" ht="45.75" customHeight="1" x14ac:dyDescent="0.25">
      <c r="C20" s="246">
        <v>12</v>
      </c>
      <c r="D20" s="247" t="s">
        <v>802</v>
      </c>
      <c r="E20" s="606" t="s">
        <v>804</v>
      </c>
      <c r="F20" s="607"/>
      <c r="G20" s="607"/>
      <c r="H20" s="607"/>
      <c r="I20" s="608"/>
      <c r="L20" s="127"/>
    </row>
    <row r="21" spans="3:12" ht="33" customHeight="1" x14ac:dyDescent="0.25">
      <c r="C21" s="133">
        <v>13</v>
      </c>
      <c r="D21" s="328" t="s">
        <v>914</v>
      </c>
      <c r="E21" s="612" t="s">
        <v>915</v>
      </c>
      <c r="F21" s="613"/>
      <c r="G21" s="613"/>
      <c r="H21" s="613"/>
      <c r="I21" s="614"/>
      <c r="L21" s="127"/>
    </row>
    <row r="22" spans="3:12" ht="58.5" customHeight="1" x14ac:dyDescent="0.25">
      <c r="C22" s="246">
        <v>14</v>
      </c>
      <c r="D22" s="247"/>
      <c r="E22" s="624"/>
      <c r="F22" s="625"/>
      <c r="G22" s="625"/>
      <c r="H22" s="625"/>
      <c r="I22" s="626"/>
      <c r="L22" s="127"/>
    </row>
    <row r="23" spans="3:12" ht="58.5" customHeight="1" x14ac:dyDescent="0.25">
      <c r="C23" s="133"/>
      <c r="D23" s="328"/>
      <c r="E23" s="612"/>
      <c r="F23" s="613"/>
      <c r="G23" s="613"/>
      <c r="H23" s="613"/>
      <c r="I23" s="614"/>
      <c r="L23" s="127"/>
    </row>
    <row r="24" spans="3:12" ht="14.1" customHeight="1" thickBot="1" x14ac:dyDescent="0.3">
      <c r="C24" s="135">
        <v>9</v>
      </c>
      <c r="D24" s="248"/>
      <c r="E24" s="621"/>
      <c r="F24" s="622"/>
      <c r="G24" s="622"/>
      <c r="H24" s="622"/>
      <c r="I24" s="623"/>
      <c r="L24" s="127">
        <f t="shared" si="1"/>
        <v>0</v>
      </c>
    </row>
    <row r="25" spans="3:12" x14ac:dyDescent="0.25">
      <c r="C25" s="127"/>
      <c r="D25" s="475"/>
      <c r="E25" s="475"/>
      <c r="F25" s="475"/>
      <c r="G25" s="475"/>
      <c r="H25" s="475"/>
      <c r="I25" s="475"/>
    </row>
  </sheetData>
  <sheetProtection formatRows="0" sort="0" autoFilter="0"/>
  <mergeCells count="19">
    <mergeCell ref="E20:I20"/>
    <mergeCell ref="E22:I22"/>
    <mergeCell ref="E16:I16"/>
    <mergeCell ref="E8:I8"/>
    <mergeCell ref="C3:G4"/>
    <mergeCell ref="D25:I25"/>
    <mergeCell ref="E9:I9"/>
    <mergeCell ref="E10:I10"/>
    <mergeCell ref="E11:I11"/>
    <mergeCell ref="E17:I17"/>
    <mergeCell ref="E19:I19"/>
    <mergeCell ref="E12:I12"/>
    <mergeCell ref="E13:I13"/>
    <mergeCell ref="E14:I14"/>
    <mergeCell ref="E15:I15"/>
    <mergeCell ref="E21:I21"/>
    <mergeCell ref="E23:I23"/>
    <mergeCell ref="E18:I18"/>
    <mergeCell ref="E24:I24"/>
  </mergeCells>
  <printOptions horizontalCentered="1"/>
  <pageMargins left="0.70866141732283472" right="0.70866141732283472" top="0.74803149606299213" bottom="0.74803149606299213" header="0.31496062992125984" footer="0.31496062992125984"/>
  <pageSetup scale="70"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39997558519241921"/>
  </sheetPr>
  <dimension ref="A1:L55"/>
  <sheetViews>
    <sheetView showGridLines="0" tabSelected="1" view="pageBreakPreview" topLeftCell="A10" zoomScale="90" zoomScaleNormal="85" zoomScaleSheetLayoutView="90" zoomScalePageLayoutView="70" workbookViewId="0">
      <selection activeCell="G14" sqref="G14:H14"/>
    </sheetView>
  </sheetViews>
  <sheetFormatPr baseColWidth="10" defaultColWidth="0" defaultRowHeight="15" zeroHeight="1" x14ac:dyDescent="0.25"/>
  <cols>
    <col min="1" max="1" width="4.42578125" style="5" customWidth="1"/>
    <col min="2" max="2" width="3.42578125" style="5" customWidth="1"/>
    <col min="3" max="3" width="17.140625" style="5" customWidth="1"/>
    <col min="4" max="4" width="16.85546875" style="5" customWidth="1"/>
    <col min="5" max="5" width="13.7109375" style="5" customWidth="1"/>
    <col min="6" max="6" width="23.42578125" style="5" customWidth="1"/>
    <col min="7" max="7" width="17.140625" style="5" customWidth="1"/>
    <col min="8" max="8" width="23.85546875" style="5" customWidth="1"/>
    <col min="9" max="9" width="7.42578125" style="5" customWidth="1"/>
    <col min="10" max="12" width="11.42578125" style="5" customWidth="1"/>
    <col min="13" max="16384" width="11.42578125" style="5" hidden="1"/>
  </cols>
  <sheetData>
    <row r="1" spans="2:8" ht="25.5" customHeight="1" x14ac:dyDescent="0.25"/>
    <row r="2" spans="2:8" ht="97.5" customHeight="1" thickBot="1" x14ac:dyDescent="0.3">
      <c r="H2" s="320"/>
    </row>
    <row r="3" spans="2:8" ht="48" thickBot="1" x14ac:dyDescent="0.3">
      <c r="B3" s="354" t="s">
        <v>612</v>
      </c>
      <c r="C3" s="355"/>
      <c r="D3" s="355"/>
      <c r="E3" s="355"/>
      <c r="F3" s="355"/>
      <c r="G3" s="325" t="s">
        <v>923</v>
      </c>
      <c r="H3" s="326" t="s">
        <v>925</v>
      </c>
    </row>
    <row r="4" spans="2:8" ht="32.25" thickBot="1" x14ac:dyDescent="0.3">
      <c r="B4" s="356"/>
      <c r="C4" s="357"/>
      <c r="D4" s="357"/>
      <c r="E4" s="357"/>
      <c r="F4" s="357"/>
      <c r="G4" s="325" t="s">
        <v>924</v>
      </c>
      <c r="H4" s="327" t="s">
        <v>926</v>
      </c>
    </row>
    <row r="5" spans="2:8" ht="15.75" thickBot="1" x14ac:dyDescent="0.3"/>
    <row r="6" spans="2:8" ht="15.75" thickBot="1" x14ac:dyDescent="0.3">
      <c r="C6" s="7" t="s">
        <v>617</v>
      </c>
      <c r="E6" s="5" t="s">
        <v>618</v>
      </c>
      <c r="F6" s="234"/>
      <c r="G6" s="8" t="s">
        <v>619</v>
      </c>
      <c r="H6" s="234"/>
    </row>
    <row r="7" spans="2:8" ht="8.25" customHeight="1" x14ac:dyDescent="0.25"/>
    <row r="8" spans="2:8" ht="15.75" x14ac:dyDescent="0.25">
      <c r="B8" s="9" t="s">
        <v>620</v>
      </c>
      <c r="C8" s="10" t="s">
        <v>621</v>
      </c>
      <c r="D8" s="11"/>
      <c r="E8" s="11"/>
      <c r="F8" s="11"/>
      <c r="G8" s="330" t="s">
        <v>622</v>
      </c>
      <c r="H8" s="12"/>
    </row>
    <row r="9" spans="2:8" ht="10.5" customHeight="1" x14ac:dyDescent="0.25"/>
    <row r="10" spans="2:8" ht="60.75" customHeight="1" x14ac:dyDescent="0.25">
      <c r="C10" s="13" t="s">
        <v>623</v>
      </c>
      <c r="D10" s="369"/>
      <c r="E10" s="370"/>
      <c r="F10" s="370"/>
      <c r="G10" s="370"/>
      <c r="H10" s="371"/>
    </row>
    <row r="11" spans="2:8" x14ac:dyDescent="0.25">
      <c r="B11" s="9" t="s">
        <v>624</v>
      </c>
      <c r="C11" s="14" t="s">
        <v>897</v>
      </c>
      <c r="D11" s="11"/>
      <c r="E11" s="372"/>
      <c r="F11" s="372"/>
      <c r="G11" s="372"/>
      <c r="H11" s="372"/>
    </row>
    <row r="12" spans="2:8" x14ac:dyDescent="0.25">
      <c r="C12" s="15" t="s">
        <v>896</v>
      </c>
      <c r="F12" s="373"/>
      <c r="G12" s="374"/>
      <c r="H12" s="375"/>
    </row>
    <row r="13" spans="2:8" ht="6.75" customHeight="1" x14ac:dyDescent="0.25">
      <c r="C13" s="15"/>
    </row>
    <row r="14" spans="2:8" x14ac:dyDescent="0.25">
      <c r="C14" s="15" t="s">
        <v>625</v>
      </c>
      <c r="D14" s="350"/>
      <c r="E14" s="351"/>
      <c r="F14" s="15" t="s">
        <v>812</v>
      </c>
      <c r="G14" s="352" t="s">
        <v>807</v>
      </c>
      <c r="H14" s="353"/>
    </row>
    <row r="15" spans="2:8" x14ac:dyDescent="0.25">
      <c r="C15" s="15" t="s">
        <v>626</v>
      </c>
      <c r="D15" s="350"/>
      <c r="E15" s="351"/>
      <c r="F15" s="15" t="s">
        <v>627</v>
      </c>
      <c r="G15" s="16"/>
    </row>
    <row r="16" spans="2:8" x14ac:dyDescent="0.25">
      <c r="C16" s="15" t="s">
        <v>628</v>
      </c>
      <c r="D16" s="376"/>
      <c r="E16" s="377"/>
      <c r="F16" s="15" t="s">
        <v>629</v>
      </c>
      <c r="G16" s="378"/>
      <c r="H16" s="351"/>
    </row>
    <row r="17" spans="2:8" x14ac:dyDescent="0.25"/>
    <row r="18" spans="2:8" x14ac:dyDescent="0.25">
      <c r="B18" s="9" t="s">
        <v>630</v>
      </c>
      <c r="C18" s="10" t="s">
        <v>631</v>
      </c>
      <c r="D18" s="11"/>
      <c r="E18" s="11"/>
      <c r="F18" s="17" t="e">
        <f>VLOOKUP(C19,Opciones!$AD$1:$AE$600,2,0)</f>
        <v>#N/A</v>
      </c>
      <c r="G18" s="11"/>
      <c r="H18" s="11"/>
    </row>
    <row r="19" spans="2:8" x14ac:dyDescent="0.25">
      <c r="C19" s="358"/>
      <c r="D19" s="359"/>
      <c r="E19" s="359"/>
      <c r="F19" s="360"/>
      <c r="G19" s="18" t="s">
        <v>632</v>
      </c>
      <c r="H19" s="19"/>
    </row>
    <row r="20" spans="2:8" x14ac:dyDescent="0.25">
      <c r="C20" s="361"/>
      <c r="D20" s="362"/>
      <c r="E20" s="362"/>
      <c r="F20" s="363"/>
      <c r="G20" s="18" t="s">
        <v>634</v>
      </c>
      <c r="H20" s="20"/>
    </row>
    <row r="21" spans="2:8" ht="8.25" customHeight="1" x14ac:dyDescent="0.25"/>
    <row r="22" spans="2:8" ht="39.950000000000003" customHeight="1" x14ac:dyDescent="0.25">
      <c r="C22" s="364" t="s">
        <v>635</v>
      </c>
      <c r="D22" s="365"/>
      <c r="E22" s="366"/>
      <c r="F22" s="367"/>
      <c r="G22" s="367"/>
      <c r="H22" s="368"/>
    </row>
    <row r="23" spans="2:8" ht="15" customHeight="1" x14ac:dyDescent="0.25">
      <c r="C23" s="364"/>
      <c r="D23" s="365"/>
      <c r="E23" s="347"/>
      <c r="F23" s="348"/>
      <c r="G23" s="348"/>
      <c r="H23" s="349"/>
    </row>
    <row r="24" spans="2:8" ht="17.25" customHeight="1" x14ac:dyDescent="0.25">
      <c r="C24" s="194" t="s">
        <v>822</v>
      </c>
      <c r="D24" s="194"/>
      <c r="E24" s="194"/>
      <c r="F24" s="194"/>
      <c r="G24" s="350"/>
      <c r="H24" s="351"/>
    </row>
    <row r="25" spans="2:8" x14ac:dyDescent="0.25"/>
    <row r="26" spans="2:8" x14ac:dyDescent="0.25">
      <c r="B26" s="9" t="s">
        <v>636</v>
      </c>
      <c r="C26" s="10" t="s">
        <v>637</v>
      </c>
      <c r="D26" s="11"/>
      <c r="E26" s="11"/>
      <c r="F26" s="17" t="e">
        <f>VLOOKUP(C27,Opciones!$AD$1:$AE$600,2,0)</f>
        <v>#N/A</v>
      </c>
      <c r="G26" s="11"/>
      <c r="H26" s="11"/>
    </row>
    <row r="27" spans="2:8" x14ac:dyDescent="0.25">
      <c r="C27" s="395"/>
      <c r="D27" s="396"/>
      <c r="E27" s="396"/>
      <c r="F27" s="397"/>
      <c r="G27" s="18" t="s">
        <v>632</v>
      </c>
      <c r="H27" s="19"/>
    </row>
    <row r="28" spans="2:8" x14ac:dyDescent="0.25">
      <c r="C28" s="398"/>
      <c r="D28" s="399"/>
      <c r="E28" s="399"/>
      <c r="F28" s="400"/>
      <c r="G28" s="18" t="s">
        <v>634</v>
      </c>
      <c r="H28" s="20"/>
    </row>
    <row r="29" spans="2:8" x14ac:dyDescent="0.25"/>
    <row r="30" spans="2:8" ht="39.950000000000003" customHeight="1" x14ac:dyDescent="0.25">
      <c r="C30" s="364" t="s">
        <v>635</v>
      </c>
      <c r="D30" s="365"/>
      <c r="E30" s="383"/>
      <c r="F30" s="384"/>
      <c r="G30" s="384"/>
      <c r="H30" s="385"/>
    </row>
    <row r="31" spans="2:8" ht="15" customHeight="1" x14ac:dyDescent="0.25">
      <c r="C31" s="364"/>
      <c r="D31" s="365"/>
      <c r="E31" s="386"/>
      <c r="F31" s="387"/>
      <c r="G31" s="387"/>
      <c r="H31" s="388"/>
    </row>
    <row r="32" spans="2:8" ht="9" customHeight="1" x14ac:dyDescent="0.25"/>
    <row r="33" spans="2:8" ht="31.5" customHeight="1" x14ac:dyDescent="0.25">
      <c r="C33" s="389" t="s">
        <v>638</v>
      </c>
      <c r="D33" s="390"/>
      <c r="E33" s="390"/>
      <c r="F33" s="390"/>
      <c r="G33" s="390"/>
      <c r="H33" s="391"/>
    </row>
    <row r="34" spans="2:8" ht="6" customHeight="1" x14ac:dyDescent="0.25"/>
    <row r="35" spans="2:8" x14ac:dyDescent="0.25">
      <c r="B35" s="9" t="s">
        <v>639</v>
      </c>
      <c r="C35" s="21" t="s">
        <v>640</v>
      </c>
      <c r="D35" s="11"/>
      <c r="E35" s="11"/>
      <c r="F35" s="392"/>
      <c r="G35" s="393"/>
      <c r="H35" s="394"/>
    </row>
    <row r="36" spans="2:8" ht="6.75" customHeight="1" x14ac:dyDescent="0.25"/>
    <row r="37" spans="2:8" x14ac:dyDescent="0.25">
      <c r="C37" s="15" t="s">
        <v>641</v>
      </c>
      <c r="F37" s="381"/>
      <c r="G37" s="382"/>
    </row>
    <row r="38" spans="2:8" x14ac:dyDescent="0.25">
      <c r="C38" s="15" t="s">
        <v>821</v>
      </c>
      <c r="F38" s="381"/>
      <c r="G38" s="382"/>
    </row>
    <row r="39" spans="2:8" ht="9" customHeight="1" x14ac:dyDescent="0.25">
      <c r="C39" s="15"/>
      <c r="F39" s="22"/>
      <c r="G39" s="22"/>
    </row>
    <row r="40" spans="2:8" x14ac:dyDescent="0.25">
      <c r="C40" s="15" t="s">
        <v>815</v>
      </c>
      <c r="E40" s="19"/>
      <c r="F40" s="23" t="s">
        <v>817</v>
      </c>
      <c r="H40" s="19"/>
    </row>
    <row r="41" spans="2:8" x14ac:dyDescent="0.25">
      <c r="C41" s="15" t="s">
        <v>816</v>
      </c>
      <c r="E41" s="19"/>
      <c r="F41" s="23" t="s">
        <v>101</v>
      </c>
      <c r="H41" s="19"/>
    </row>
    <row r="42" spans="2:8" x14ac:dyDescent="0.25"/>
    <row r="43" spans="2:8" x14ac:dyDescent="0.25">
      <c r="B43" s="9">
        <v>6</v>
      </c>
      <c r="C43" s="21" t="s">
        <v>643</v>
      </c>
      <c r="D43" s="11"/>
      <c r="E43" s="11"/>
      <c r="F43" s="11"/>
      <c r="G43" s="11"/>
      <c r="H43" s="11"/>
    </row>
    <row r="44" spans="2:8" x14ac:dyDescent="0.25"/>
    <row r="45" spans="2:8" x14ac:dyDescent="0.25">
      <c r="C45" s="379" t="s">
        <v>898</v>
      </c>
      <c r="D45" s="380"/>
      <c r="E45" s="350"/>
      <c r="F45" s="401"/>
      <c r="G45" s="401"/>
      <c r="H45" s="351"/>
    </row>
    <row r="46" spans="2:8" x14ac:dyDescent="0.25">
      <c r="C46" s="379" t="s">
        <v>644</v>
      </c>
      <c r="D46" s="380"/>
      <c r="E46" s="340"/>
      <c r="F46" s="341">
        <f>Puntos</f>
        <v>0</v>
      </c>
      <c r="G46" s="342" t="s">
        <v>945</v>
      </c>
      <c r="H46" s="343">
        <f>Presupuesto</f>
        <v>0</v>
      </c>
    </row>
    <row r="47" spans="2:8" x14ac:dyDescent="0.25">
      <c r="F47" s="157"/>
      <c r="G47" s="157"/>
      <c r="H47" s="157"/>
    </row>
    <row r="48" spans="2:8" x14ac:dyDescent="0.25"/>
    <row r="49" x14ac:dyDescent="0.25"/>
    <row r="50" x14ac:dyDescent="0.25"/>
    <row r="51" x14ac:dyDescent="0.25"/>
    <row r="52" x14ac:dyDescent="0.25"/>
    <row r="53" x14ac:dyDescent="0.25"/>
    <row r="54" x14ac:dyDescent="0.25"/>
    <row r="55" x14ac:dyDescent="0.25"/>
  </sheetData>
  <sheetProtection algorithmName="SHA-512" hashValue="PIHLqrUy7Gi5gkS9Tbu+IfKUvvFLBz3gjoAVt4uNUNGhw2ilUvL4Ea0uD/7qTSDBEzYVtHoyPu0nkWzG8qL2Sw==" saltValue="bMe/Fmu9e5V8WS64GRRAiQ==" spinCount="100000" sheet="1" objects="1" scenarios="1" formatCells="0" formatColumns="0" formatRows="0" selectLockedCells="1" autoFilter="0"/>
  <mergeCells count="25">
    <mergeCell ref="G24:H24"/>
    <mergeCell ref="C27:F28"/>
    <mergeCell ref="C30:D31"/>
    <mergeCell ref="C45:D45"/>
    <mergeCell ref="E45:H45"/>
    <mergeCell ref="C46:D46"/>
    <mergeCell ref="F38:G38"/>
    <mergeCell ref="E30:H30"/>
    <mergeCell ref="E31:H31"/>
    <mergeCell ref="C33:H33"/>
    <mergeCell ref="F35:H35"/>
    <mergeCell ref="F37:G37"/>
    <mergeCell ref="E23:H23"/>
    <mergeCell ref="D14:E14"/>
    <mergeCell ref="G14:H14"/>
    <mergeCell ref="D15:E15"/>
    <mergeCell ref="B3:F4"/>
    <mergeCell ref="C19:F20"/>
    <mergeCell ref="C22:D23"/>
    <mergeCell ref="E22:H22"/>
    <mergeCell ref="D10:H10"/>
    <mergeCell ref="E11:H11"/>
    <mergeCell ref="F12:H12"/>
    <mergeCell ref="D16:E16"/>
    <mergeCell ref="G16:H16"/>
  </mergeCells>
  <dataValidations xWindow="600" yWindow="425" count="10">
    <dataValidation type="list" allowBlank="1" showInputMessage="1" showErrorMessage="1" promptTitle="tener en cuenta :" prompt="La lista de Lineas de  investigacion esta con el grupo que escoja, si no   Aparece por favor digitarla en la Celda de Abajo._x000a_Tenga en cuenta que esta linea debe estar reportadad y avalada por la vicerrectoría de investigaciones." sqref="E30:H30">
      <formula1>INDIRECT($F$26,1)</formula1>
    </dataValidation>
    <dataValidation type="list" allowBlank="1" showInputMessage="1" showErrorMessage="1" promptTitle="tener en cuenta :" prompt="La lista de Lineas de  investigacion esta con el grupo que escoja, si no   Aparece por favor digitarla en la Celda de Abajo._x000a_Tenga en cuenta que esta linea debe estar reportadad y avalada por la vicerrectoría de investigaciones." sqref="E22:H22">
      <formula1>INDIRECT($F$18,1)</formula1>
    </dataValidation>
    <dataValidation type="whole" allowBlank="1" showInputMessage="1" showErrorMessage="1" errorTitle="Maximo " error="digite un número entre 1 - 60 _x000a_de: &quot;Debe ser conforme a los parametros de la Convocatoria&quot;_x000a_12 A (1)un año _x000a_24 A (2)un años_x000a_32 A (3)un años_x000a_48 A (4)un años_x000a_60 A (2)un años" sqref="E46">
      <formula1>1</formula1>
      <formula2>60</formula2>
    </dataValidation>
    <dataValidation type="list" allowBlank="1" showInputMessage="1" showErrorMessage="1" sqref="H20 H28">
      <formula1>Grup_Clasifica</formula1>
    </dataValidation>
    <dataValidation type="list" allowBlank="1" showInputMessage="1" showErrorMessage="1" sqref="C19:F20 C27:F28">
      <formula1>Grupos</formula1>
    </dataValidation>
    <dataValidation type="list" allowBlank="1" showInputMessage="1" showErrorMessage="1" errorTitle="Tipo de Convocatoria " error="Seleccione una opcion de la lista desplegable." sqref="G14:H14">
      <formula1>TPConvocatoria</formula1>
    </dataValidation>
    <dataValidation type="list" allowBlank="1" showInputMessage="1" showErrorMessage="1" sqref="H8">
      <formula1>Facultades</formula1>
    </dataValidation>
    <dataValidation type="list" allowBlank="1" showInputMessage="1" showErrorMessage="1" sqref="F37:G37 F39:G39">
      <formula1>Tp_Entidad</formula1>
    </dataValidation>
    <dataValidation type="list" allowBlank="1" showInputMessage="1" showErrorMessage="1" sqref="F38">
      <formula1>TpCentro2</formula1>
    </dataValidation>
    <dataValidation type="list" allowBlank="1" showInputMessage="1" showErrorMessage="1" sqref="E45:H45">
      <formula1>SEDESUMNG</formula1>
    </dataValidation>
  </dataValidations>
  <printOptions horizontalCentered="1"/>
  <pageMargins left="0.23622047244094491" right="0.23622047244094491" top="0.74803149606299213" bottom="0.74803149606299213" header="0.31496062992125984" footer="0.31496062992125984"/>
  <pageSetup scale="72" orientation="portrait" r:id="rId1"/>
  <drawing r:id="rId2"/>
  <legacyDrawing r:id="rId3"/>
  <extLst>
    <ext xmlns:x14="http://schemas.microsoft.com/office/spreadsheetml/2009/9/main" uri="{CCE6A557-97BC-4b89-ADB6-D9C93CAAB3DF}">
      <x14:dataValidations xmlns:xm="http://schemas.microsoft.com/office/excel/2006/main" xWindow="600" yWindow="425" count="1">
        <x14:dataValidation type="list" allowBlank="1" showInputMessage="1" showErrorMessage="1">
          <x14:formula1>
            <xm:f>Opciones!$J$2:$J$3</xm:f>
          </x14:formula1>
          <xm:sqref>E40:E41 H40:H41 H27 H19</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K20"/>
  <sheetViews>
    <sheetView showGridLines="0" view="pageBreakPreview" zoomScale="70" zoomScaleNormal="85" zoomScaleSheetLayoutView="70" workbookViewId="0">
      <selection activeCell="C11" sqref="C11:H11"/>
    </sheetView>
  </sheetViews>
  <sheetFormatPr baseColWidth="10" defaultRowHeight="15" x14ac:dyDescent="0.25"/>
  <cols>
    <col min="1" max="1" width="4.42578125" customWidth="1"/>
    <col min="2" max="2" width="3.42578125" customWidth="1"/>
    <col min="3" max="3" width="17.140625" customWidth="1"/>
    <col min="4" max="4" width="16.85546875" customWidth="1"/>
    <col min="5" max="5" width="13.7109375" customWidth="1"/>
    <col min="6" max="6" width="19.42578125" customWidth="1"/>
    <col min="7" max="7" width="17.140625" customWidth="1"/>
    <col min="8" max="8" width="23.85546875" customWidth="1"/>
    <col min="9" max="9" width="7.42578125" customWidth="1"/>
  </cols>
  <sheetData>
    <row r="1" spans="2:11" ht="25.5" customHeight="1" x14ac:dyDescent="0.25"/>
    <row r="2" spans="2:11" ht="99.75" customHeight="1" thickBot="1" x14ac:dyDescent="0.3"/>
    <row r="3" spans="2:11" ht="7.5" hidden="1" customHeight="1" thickBot="1" x14ac:dyDescent="0.3"/>
    <row r="4" spans="2:11" ht="48" thickBot="1" x14ac:dyDescent="0.3">
      <c r="B4" s="402" t="str">
        <f>Datos_Generales!B3</f>
        <v>PRESENTACIÓN DE PROYECTOS 
DE INVESTIGACIÓN</v>
      </c>
      <c r="C4" s="403"/>
      <c r="D4" s="403"/>
      <c r="E4" s="403"/>
      <c r="F4" s="403"/>
      <c r="G4" s="325" t="s">
        <v>923</v>
      </c>
      <c r="H4" s="326" t="s">
        <v>925</v>
      </c>
    </row>
    <row r="5" spans="2:11" ht="32.25" thickBot="1" x14ac:dyDescent="0.3">
      <c r="B5" s="404"/>
      <c r="C5" s="405"/>
      <c r="D5" s="405"/>
      <c r="E5" s="405"/>
      <c r="F5" s="405"/>
      <c r="G5" s="325" t="s">
        <v>924</v>
      </c>
      <c r="H5" s="327" t="s">
        <v>789</v>
      </c>
    </row>
    <row r="6" spans="2:11" ht="15.75" x14ac:dyDescent="0.25">
      <c r="K6" s="92" t="s">
        <v>731</v>
      </c>
    </row>
    <row r="7" spans="2:11" ht="15.75" x14ac:dyDescent="0.25">
      <c r="B7" s="30" t="s">
        <v>951</v>
      </c>
      <c r="C7" s="31" t="s">
        <v>823</v>
      </c>
      <c r="D7" s="32"/>
      <c r="E7" s="32"/>
      <c r="F7" s="32"/>
      <c r="G7" s="32"/>
      <c r="H7" s="32"/>
      <c r="K7" s="124" t="s">
        <v>922</v>
      </c>
    </row>
    <row r="8" spans="2:11" ht="15.75" thickBot="1" x14ac:dyDescent="0.3">
      <c r="K8" s="269" t="s">
        <v>764</v>
      </c>
    </row>
    <row r="9" spans="2:11" ht="50.1" customHeight="1" x14ac:dyDescent="0.25">
      <c r="B9" s="93">
        <v>1</v>
      </c>
      <c r="C9" s="410"/>
      <c r="D9" s="411"/>
      <c r="E9" s="411"/>
      <c r="F9" s="411"/>
      <c r="G9" s="411"/>
      <c r="H9" s="412"/>
      <c r="K9" s="276">
        <f>LEN(C9)</f>
        <v>0</v>
      </c>
    </row>
    <row r="10" spans="2:11" ht="50.1" customHeight="1" x14ac:dyDescent="0.25">
      <c r="B10" s="196">
        <v>2</v>
      </c>
      <c r="C10" s="413"/>
      <c r="D10" s="414"/>
      <c r="E10" s="414"/>
      <c r="F10" s="414"/>
      <c r="G10" s="414"/>
      <c r="H10" s="415"/>
      <c r="K10" s="276">
        <f>LEN(C10)</f>
        <v>0</v>
      </c>
    </row>
    <row r="11" spans="2:11" ht="50.1" customHeight="1" x14ac:dyDescent="0.25">
      <c r="B11" s="94">
        <v>3</v>
      </c>
      <c r="C11" s="413"/>
      <c r="D11" s="414"/>
      <c r="E11" s="414"/>
      <c r="F11" s="414"/>
      <c r="G11" s="414"/>
      <c r="H11" s="415"/>
      <c r="K11" s="276">
        <f t="shared" ref="K11" si="0">LEN(C11)</f>
        <v>0</v>
      </c>
    </row>
    <row r="12" spans="2:11" ht="50.1" customHeight="1" x14ac:dyDescent="0.25">
      <c r="B12" s="94">
        <v>4</v>
      </c>
      <c r="C12" s="413"/>
      <c r="D12" s="414"/>
      <c r="E12" s="414"/>
      <c r="F12" s="414"/>
      <c r="G12" s="414"/>
      <c r="H12" s="415"/>
      <c r="K12" s="276">
        <f t="shared" ref="K12:K18" si="1">LEN(C12)</f>
        <v>0</v>
      </c>
    </row>
    <row r="13" spans="2:11" ht="50.1" customHeight="1" x14ac:dyDescent="0.25">
      <c r="B13" s="94">
        <v>5</v>
      </c>
      <c r="C13" s="413"/>
      <c r="D13" s="414"/>
      <c r="E13" s="414"/>
      <c r="F13" s="414"/>
      <c r="G13" s="414"/>
      <c r="H13" s="415"/>
      <c r="K13" s="276">
        <f t="shared" si="1"/>
        <v>0</v>
      </c>
    </row>
    <row r="14" spans="2:11" ht="50.1" customHeight="1" x14ac:dyDescent="0.25">
      <c r="B14" s="94">
        <v>6</v>
      </c>
      <c r="C14" s="413"/>
      <c r="D14" s="414"/>
      <c r="E14" s="414"/>
      <c r="F14" s="414"/>
      <c r="G14" s="414"/>
      <c r="H14" s="415"/>
      <c r="K14" s="276">
        <f t="shared" si="1"/>
        <v>0</v>
      </c>
    </row>
    <row r="15" spans="2:11" ht="50.1" customHeight="1" x14ac:dyDescent="0.25">
      <c r="B15" s="94">
        <v>7</v>
      </c>
      <c r="C15" s="413"/>
      <c r="D15" s="414"/>
      <c r="E15" s="414"/>
      <c r="F15" s="414"/>
      <c r="G15" s="414"/>
      <c r="H15" s="415"/>
      <c r="K15" s="276">
        <f t="shared" si="1"/>
        <v>0</v>
      </c>
    </row>
    <row r="16" spans="2:11" ht="50.1" customHeight="1" x14ac:dyDescent="0.25">
      <c r="B16" s="94">
        <v>8</v>
      </c>
      <c r="C16" s="413"/>
      <c r="D16" s="414"/>
      <c r="E16" s="414"/>
      <c r="F16" s="414"/>
      <c r="G16" s="414"/>
      <c r="H16" s="415"/>
      <c r="K16" s="276">
        <f t="shared" si="1"/>
        <v>0</v>
      </c>
    </row>
    <row r="17" spans="2:11" ht="21.75" thickBot="1" x14ac:dyDescent="0.3">
      <c r="B17" s="95">
        <v>9</v>
      </c>
      <c r="C17" s="407"/>
      <c r="D17" s="408"/>
      <c r="E17" s="408"/>
      <c r="F17" s="408"/>
      <c r="G17" s="408"/>
      <c r="H17" s="409"/>
      <c r="K17" s="276">
        <f t="shared" si="1"/>
        <v>0</v>
      </c>
    </row>
    <row r="18" spans="2:11" ht="21" x14ac:dyDescent="0.25">
      <c r="B18" s="86"/>
      <c r="C18" s="406"/>
      <c r="D18" s="406"/>
      <c r="E18" s="406"/>
      <c r="F18" s="406"/>
      <c r="G18" s="406"/>
      <c r="H18" s="406"/>
      <c r="K18" s="276">
        <f t="shared" si="1"/>
        <v>0</v>
      </c>
    </row>
    <row r="19" spans="2:11" ht="21" x14ac:dyDescent="0.25">
      <c r="K19" s="276"/>
    </row>
    <row r="20" spans="2:11" ht="21" x14ac:dyDescent="0.25">
      <c r="K20" s="276"/>
    </row>
  </sheetData>
  <sheetProtection formatCells="0" formatColumns="0" formatRows="0" insertRows="0" deleteRows="0" selectLockedCells="1" autoFilter="0"/>
  <mergeCells count="11">
    <mergeCell ref="B4:F5"/>
    <mergeCell ref="C18:H18"/>
    <mergeCell ref="C17:H17"/>
    <mergeCell ref="C9:H9"/>
    <mergeCell ref="C10:H10"/>
    <mergeCell ref="C12:H12"/>
    <mergeCell ref="C11:H11"/>
    <mergeCell ref="C13:H13"/>
    <mergeCell ref="C14:H14"/>
    <mergeCell ref="C15:H15"/>
    <mergeCell ref="C16:H16"/>
  </mergeCells>
  <printOptions horizontalCentered="1"/>
  <pageMargins left="0.70866141732283472" right="0.70866141732283472" top="0.74803149606299213" bottom="0.74803149606299213" header="0.31496062992125984" footer="0.31496062992125984"/>
  <pageSetup scale="70" orientation="portrait"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M25"/>
  <sheetViews>
    <sheetView showGridLines="0" view="pageBreakPreview" topLeftCell="A13" zoomScale="90" zoomScaleNormal="85" zoomScaleSheetLayoutView="90" workbookViewId="0">
      <selection activeCell="D33" sqref="D33"/>
    </sheetView>
  </sheetViews>
  <sheetFormatPr baseColWidth="10" defaultRowHeight="15" x14ac:dyDescent="0.25"/>
  <cols>
    <col min="1" max="1" width="4.42578125" customWidth="1"/>
    <col min="2" max="2" width="3.42578125" customWidth="1"/>
    <col min="3" max="3" width="17.140625" customWidth="1"/>
    <col min="4" max="4" width="16.85546875" customWidth="1"/>
    <col min="5" max="5" width="13.7109375" customWidth="1"/>
    <col min="6" max="6" width="19.42578125" customWidth="1"/>
    <col min="7" max="7" width="17.140625" customWidth="1"/>
    <col min="8" max="8" width="23.85546875" customWidth="1"/>
    <col min="9" max="9" width="7.42578125" customWidth="1"/>
  </cols>
  <sheetData>
    <row r="1" spans="2:13" ht="25.5" customHeight="1" x14ac:dyDescent="0.25"/>
    <row r="2" spans="2:13" ht="108" customHeight="1" thickBot="1" x14ac:dyDescent="0.3"/>
    <row r="3" spans="2:13" ht="7.5" hidden="1" customHeight="1" thickBot="1" x14ac:dyDescent="0.3"/>
    <row r="4" spans="2:13" ht="48" thickBot="1" x14ac:dyDescent="0.3">
      <c r="B4" s="402" t="str">
        <f>Datos_Generales!B3</f>
        <v>PRESENTACIÓN DE PROYECTOS 
DE INVESTIGACIÓN</v>
      </c>
      <c r="C4" s="403"/>
      <c r="D4" s="403"/>
      <c r="E4" s="403"/>
      <c r="F4" s="403"/>
      <c r="G4" s="325" t="s">
        <v>923</v>
      </c>
      <c r="H4" s="326" t="s">
        <v>925</v>
      </c>
    </row>
    <row r="5" spans="2:13" ht="32.25" thickBot="1" x14ac:dyDescent="0.3">
      <c r="B5" s="404"/>
      <c r="C5" s="405"/>
      <c r="D5" s="405"/>
      <c r="E5" s="405"/>
      <c r="F5" s="405"/>
      <c r="G5" s="325" t="s">
        <v>924</v>
      </c>
      <c r="H5" s="327" t="s">
        <v>929</v>
      </c>
    </row>
    <row r="7" spans="2:13" ht="15.75" x14ac:dyDescent="0.25">
      <c r="B7" s="30" t="s">
        <v>952</v>
      </c>
      <c r="C7" s="31" t="s">
        <v>845</v>
      </c>
      <c r="D7" s="32"/>
      <c r="E7" s="32"/>
      <c r="F7" s="32"/>
      <c r="G7" s="32"/>
      <c r="H7" s="32"/>
      <c r="K7" s="92" t="s">
        <v>731</v>
      </c>
    </row>
    <row r="8" spans="2:13" ht="15.75" x14ac:dyDescent="0.25">
      <c r="B8" s="30" t="s">
        <v>846</v>
      </c>
      <c r="C8" s="31" t="s">
        <v>948</v>
      </c>
      <c r="D8" s="32"/>
      <c r="E8" s="32"/>
      <c r="F8" s="32"/>
      <c r="G8" s="32"/>
      <c r="H8" s="32"/>
      <c r="K8" s="92" t="s">
        <v>731</v>
      </c>
    </row>
    <row r="9" spans="2:13" ht="16.5" thickBot="1" x14ac:dyDescent="0.3">
      <c r="K9" s="92" t="s">
        <v>844</v>
      </c>
    </row>
    <row r="10" spans="2:13" ht="45" customHeight="1" x14ac:dyDescent="0.25">
      <c r="B10" s="419"/>
      <c r="C10" s="420"/>
      <c r="D10" s="420"/>
      <c r="E10" s="420"/>
      <c r="F10" s="420"/>
      <c r="G10" s="420"/>
      <c r="H10" s="421"/>
      <c r="K10" s="275">
        <f>LEN(B10)</f>
        <v>0</v>
      </c>
    </row>
    <row r="11" spans="2:13" ht="45" customHeight="1" x14ac:dyDescent="0.25">
      <c r="B11" s="422"/>
      <c r="C11" s="423"/>
      <c r="D11" s="423"/>
      <c r="E11" s="423"/>
      <c r="F11" s="423"/>
      <c r="G11" s="423"/>
      <c r="H11" s="424"/>
      <c r="K11" s="275">
        <f t="shared" ref="K11:K25" si="0">LEN(B11)</f>
        <v>0</v>
      </c>
      <c r="M11" s="214"/>
    </row>
    <row r="12" spans="2:13" ht="45" customHeight="1" x14ac:dyDescent="0.25">
      <c r="B12" s="416"/>
      <c r="C12" s="417"/>
      <c r="D12" s="417"/>
      <c r="E12" s="417"/>
      <c r="F12" s="417"/>
      <c r="G12" s="417"/>
      <c r="H12" s="418"/>
      <c r="K12" s="275">
        <f t="shared" si="0"/>
        <v>0</v>
      </c>
      <c r="M12" s="214"/>
    </row>
    <row r="13" spans="2:13" ht="45" customHeight="1" x14ac:dyDescent="0.25">
      <c r="B13" s="422"/>
      <c r="C13" s="423"/>
      <c r="D13" s="423"/>
      <c r="E13" s="423"/>
      <c r="F13" s="423"/>
      <c r="G13" s="423"/>
      <c r="H13" s="424"/>
      <c r="K13" s="275">
        <f t="shared" si="0"/>
        <v>0</v>
      </c>
      <c r="M13" s="214"/>
    </row>
    <row r="14" spans="2:13" ht="45" customHeight="1" x14ac:dyDescent="0.25">
      <c r="B14" s="416"/>
      <c r="C14" s="417"/>
      <c r="D14" s="417"/>
      <c r="E14" s="417"/>
      <c r="F14" s="417"/>
      <c r="G14" s="417"/>
      <c r="H14" s="418"/>
      <c r="K14" s="275">
        <f t="shared" si="0"/>
        <v>0</v>
      </c>
      <c r="M14" s="214"/>
    </row>
    <row r="15" spans="2:13" ht="45" customHeight="1" x14ac:dyDescent="0.25">
      <c r="B15" s="425"/>
      <c r="C15" s="426"/>
      <c r="D15" s="426"/>
      <c r="E15" s="426"/>
      <c r="F15" s="426"/>
      <c r="G15" s="426"/>
      <c r="H15" s="427"/>
      <c r="K15" s="275">
        <f t="shared" si="0"/>
        <v>0</v>
      </c>
      <c r="M15" s="215"/>
    </row>
    <row r="16" spans="2:13" ht="45" customHeight="1" x14ac:dyDescent="0.25">
      <c r="B16" s="416"/>
      <c r="C16" s="417"/>
      <c r="D16" s="417"/>
      <c r="E16" s="417"/>
      <c r="F16" s="417"/>
      <c r="G16" s="417"/>
      <c r="H16" s="418"/>
      <c r="K16" s="275">
        <f t="shared" si="0"/>
        <v>0</v>
      </c>
    </row>
    <row r="17" spans="2:11" ht="45" customHeight="1" x14ac:dyDescent="0.25">
      <c r="B17" s="416"/>
      <c r="C17" s="417"/>
      <c r="D17" s="417"/>
      <c r="E17" s="417"/>
      <c r="F17" s="417"/>
      <c r="G17" s="417"/>
      <c r="H17" s="418"/>
      <c r="K17" s="275">
        <f t="shared" si="0"/>
        <v>0</v>
      </c>
    </row>
    <row r="18" spans="2:11" ht="45" customHeight="1" x14ac:dyDescent="0.25">
      <c r="B18" s="416"/>
      <c r="C18" s="417"/>
      <c r="D18" s="417"/>
      <c r="E18" s="417"/>
      <c r="F18" s="417"/>
      <c r="G18" s="417"/>
      <c r="H18" s="418"/>
      <c r="K18" s="275">
        <f t="shared" si="0"/>
        <v>0</v>
      </c>
    </row>
    <row r="19" spans="2:11" ht="45" customHeight="1" x14ac:dyDescent="0.25">
      <c r="B19" s="416"/>
      <c r="C19" s="417"/>
      <c r="D19" s="417"/>
      <c r="E19" s="417"/>
      <c r="F19" s="417"/>
      <c r="G19" s="417"/>
      <c r="H19" s="418"/>
      <c r="K19" s="275">
        <f t="shared" si="0"/>
        <v>0</v>
      </c>
    </row>
    <row r="20" spans="2:11" ht="45" customHeight="1" x14ac:dyDescent="0.25">
      <c r="B20" s="416"/>
      <c r="C20" s="417"/>
      <c r="D20" s="417"/>
      <c r="E20" s="417"/>
      <c r="F20" s="417"/>
      <c r="G20" s="417"/>
      <c r="H20" s="418"/>
      <c r="K20" s="275">
        <f t="shared" si="0"/>
        <v>0</v>
      </c>
    </row>
    <row r="21" spans="2:11" ht="45" customHeight="1" x14ac:dyDescent="0.25">
      <c r="B21" s="416"/>
      <c r="C21" s="417"/>
      <c r="D21" s="417"/>
      <c r="E21" s="417"/>
      <c r="F21" s="417"/>
      <c r="G21" s="417"/>
      <c r="H21" s="418"/>
      <c r="K21" s="275">
        <f t="shared" si="0"/>
        <v>0</v>
      </c>
    </row>
    <row r="22" spans="2:11" ht="45" customHeight="1" x14ac:dyDescent="0.25">
      <c r="B22" s="416"/>
      <c r="C22" s="417"/>
      <c r="D22" s="417"/>
      <c r="E22" s="417"/>
      <c r="F22" s="417"/>
      <c r="G22" s="417"/>
      <c r="H22" s="418"/>
      <c r="K22" s="275">
        <f t="shared" si="0"/>
        <v>0</v>
      </c>
    </row>
    <row r="23" spans="2:11" ht="45" customHeight="1" x14ac:dyDescent="0.25">
      <c r="B23" s="416"/>
      <c r="C23" s="417"/>
      <c r="D23" s="417"/>
      <c r="E23" s="417"/>
      <c r="F23" s="417"/>
      <c r="G23" s="417"/>
      <c r="H23" s="418"/>
      <c r="K23" s="275">
        <f t="shared" si="0"/>
        <v>0</v>
      </c>
    </row>
    <row r="24" spans="2:11" ht="45" customHeight="1" x14ac:dyDescent="0.25">
      <c r="B24" s="416"/>
      <c r="C24" s="417"/>
      <c r="D24" s="417"/>
      <c r="E24" s="417"/>
      <c r="F24" s="417"/>
      <c r="G24" s="417"/>
      <c r="H24" s="418"/>
      <c r="K24" s="275">
        <f t="shared" si="0"/>
        <v>0</v>
      </c>
    </row>
    <row r="25" spans="2:11" ht="45" customHeight="1" x14ac:dyDescent="0.25">
      <c r="B25" s="416"/>
      <c r="C25" s="417"/>
      <c r="D25" s="417"/>
      <c r="E25" s="417"/>
      <c r="F25" s="417"/>
      <c r="G25" s="417"/>
      <c r="H25" s="418"/>
      <c r="K25" s="275">
        <f t="shared" si="0"/>
        <v>0</v>
      </c>
    </row>
  </sheetData>
  <sheetProtection formatCells="0" formatColumns="0" formatRows="0" insertRows="0" selectLockedCells="1" autoFilter="0"/>
  <mergeCells count="17">
    <mergeCell ref="B25:H25"/>
    <mergeCell ref="B10:H10"/>
    <mergeCell ref="B11:H11"/>
    <mergeCell ref="B12:H12"/>
    <mergeCell ref="B13:H13"/>
    <mergeCell ref="B14:H14"/>
    <mergeCell ref="B15:H15"/>
    <mergeCell ref="B16:H16"/>
    <mergeCell ref="B17:H17"/>
    <mergeCell ref="B18:H18"/>
    <mergeCell ref="B19:H19"/>
    <mergeCell ref="B20:H20"/>
    <mergeCell ref="B4:F5"/>
    <mergeCell ref="B21:H21"/>
    <mergeCell ref="B22:H22"/>
    <mergeCell ref="B23:H23"/>
    <mergeCell ref="B24:H24"/>
  </mergeCells>
  <printOptions horizontalCentered="1"/>
  <pageMargins left="0.70866141732283472" right="0.70866141732283472" top="0.74803149606299213" bottom="0.74803149606299213" header="0.31496062992125984" footer="0.31496062992125984"/>
  <pageSetup scale="70" orientation="portrait"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M53"/>
  <sheetViews>
    <sheetView showGridLines="0" view="pageBreakPreview" topLeftCell="A22" zoomScale="80" zoomScaleNormal="85" zoomScaleSheetLayoutView="80" workbookViewId="0">
      <selection activeCell="C17" sqref="C17:H17"/>
    </sheetView>
  </sheetViews>
  <sheetFormatPr baseColWidth="10" defaultColWidth="0" defaultRowHeight="15" zeroHeight="1" x14ac:dyDescent="0.25"/>
  <cols>
    <col min="1" max="1" width="4.42578125" customWidth="1"/>
    <col min="2" max="2" width="4.140625" bestFit="1" customWidth="1"/>
    <col min="3" max="3" width="17.140625" customWidth="1"/>
    <col min="4" max="4" width="16.85546875" customWidth="1"/>
    <col min="5" max="5" width="13.7109375" customWidth="1"/>
    <col min="6" max="6" width="19.42578125" customWidth="1"/>
    <col min="7" max="7" width="17.140625" customWidth="1"/>
    <col min="8" max="8" width="23.85546875" customWidth="1"/>
    <col min="9" max="9" width="7.42578125" customWidth="1"/>
    <col min="10" max="13" width="11.42578125" customWidth="1"/>
    <col min="14" max="16384" width="11.42578125" hidden="1"/>
  </cols>
  <sheetData>
    <row r="1" spans="2:11" ht="25.5" customHeight="1" x14ac:dyDescent="0.25"/>
    <row r="2" spans="2:11" ht="92.25" customHeight="1" thickBot="1" x14ac:dyDescent="0.3"/>
    <row r="3" spans="2:11" ht="7.5" hidden="1" customHeight="1" thickBot="1" x14ac:dyDescent="0.3"/>
    <row r="4" spans="2:11" ht="48" thickBot="1" x14ac:dyDescent="0.3">
      <c r="B4" s="402" t="str">
        <f>Datos_Generales!B3</f>
        <v>PRESENTACIÓN DE PROYECTOS 
DE INVESTIGACIÓN</v>
      </c>
      <c r="C4" s="403"/>
      <c r="D4" s="403"/>
      <c r="E4" s="403"/>
      <c r="F4" s="403"/>
      <c r="G4" s="325" t="s">
        <v>923</v>
      </c>
      <c r="H4" s="326" t="s">
        <v>925</v>
      </c>
    </row>
    <row r="5" spans="2:11" ht="32.25" thickBot="1" x14ac:dyDescent="0.3">
      <c r="B5" s="404"/>
      <c r="C5" s="405"/>
      <c r="D5" s="405"/>
      <c r="E5" s="405"/>
      <c r="F5" s="405"/>
      <c r="G5" s="325" t="s">
        <v>924</v>
      </c>
      <c r="H5" s="327" t="s">
        <v>785</v>
      </c>
    </row>
    <row r="6" spans="2:11" ht="15.75" x14ac:dyDescent="0.25">
      <c r="K6" s="92" t="s">
        <v>731</v>
      </c>
    </row>
    <row r="7" spans="2:11" ht="15.75" x14ac:dyDescent="0.25">
      <c r="B7" s="30" t="s">
        <v>768</v>
      </c>
      <c r="C7" s="31" t="s">
        <v>727</v>
      </c>
      <c r="D7" s="32"/>
      <c r="E7" s="32"/>
      <c r="F7" s="32"/>
      <c r="G7" s="32"/>
      <c r="H7" s="339" t="str">
        <f>Productos!J7</f>
        <v>INV</v>
      </c>
      <c r="K7" s="92" t="s">
        <v>731</v>
      </c>
    </row>
    <row r="8" spans="2:11" ht="16.5" thickBot="1" x14ac:dyDescent="0.3">
      <c r="K8" s="92" t="s">
        <v>844</v>
      </c>
    </row>
    <row r="9" spans="2:11" ht="80.099999999999994" customHeight="1" thickTop="1" thickBot="1" x14ac:dyDescent="0.3">
      <c r="B9" s="86" t="s">
        <v>728</v>
      </c>
      <c r="C9" s="437"/>
      <c r="D9" s="438"/>
      <c r="E9" s="438"/>
      <c r="F9" s="438"/>
      <c r="G9" s="438"/>
      <c r="H9" s="439"/>
      <c r="K9" s="276">
        <f>LEN(C9)</f>
        <v>0</v>
      </c>
    </row>
    <row r="10" spans="2:11" ht="21.75" thickTop="1" x14ac:dyDescent="0.25">
      <c r="K10" s="276"/>
    </row>
    <row r="11" spans="2:11" ht="21" x14ac:dyDescent="0.25">
      <c r="B11" s="30" t="s">
        <v>767</v>
      </c>
      <c r="C11" s="31" t="s">
        <v>729</v>
      </c>
      <c r="D11" s="32"/>
      <c r="E11" s="32"/>
      <c r="F11" s="32"/>
      <c r="G11" s="32"/>
      <c r="H11" s="32"/>
      <c r="K11" s="276"/>
    </row>
    <row r="12" spans="2:11" ht="21.75" thickBot="1" x14ac:dyDescent="0.3">
      <c r="K12" s="276"/>
    </row>
    <row r="13" spans="2:11" ht="21.75" thickBot="1" x14ac:dyDescent="0.3">
      <c r="B13" s="87" t="s">
        <v>0</v>
      </c>
      <c r="C13" s="440" t="s">
        <v>730</v>
      </c>
      <c r="D13" s="441"/>
      <c r="E13" s="441"/>
      <c r="F13" s="441"/>
      <c r="G13" s="441"/>
      <c r="H13" s="442"/>
      <c r="K13" s="276"/>
    </row>
    <row r="14" spans="2:11" ht="28.5" customHeight="1" thickTop="1" x14ac:dyDescent="0.25">
      <c r="B14" s="88">
        <v>1</v>
      </c>
      <c r="C14" s="443"/>
      <c r="D14" s="444"/>
      <c r="E14" s="444"/>
      <c r="F14" s="444"/>
      <c r="G14" s="444"/>
      <c r="H14" s="445"/>
      <c r="K14" s="276">
        <f t="shared" ref="K14:K28" si="0">LEN(C14)</f>
        <v>0</v>
      </c>
    </row>
    <row r="15" spans="2:11" ht="30" customHeight="1" x14ac:dyDescent="0.25">
      <c r="B15" s="89">
        <v>2</v>
      </c>
      <c r="C15" s="446"/>
      <c r="D15" s="447"/>
      <c r="E15" s="447"/>
      <c r="F15" s="447"/>
      <c r="G15" s="447"/>
      <c r="H15" s="448"/>
      <c r="K15" s="276">
        <f t="shared" si="0"/>
        <v>0</v>
      </c>
    </row>
    <row r="16" spans="2:11" ht="30" customHeight="1" x14ac:dyDescent="0.25">
      <c r="B16" s="90">
        <v>3</v>
      </c>
      <c r="C16" s="428"/>
      <c r="D16" s="429"/>
      <c r="E16" s="429"/>
      <c r="F16" s="429"/>
      <c r="G16" s="429"/>
      <c r="H16" s="430"/>
      <c r="K16" s="276">
        <f t="shared" si="0"/>
        <v>0</v>
      </c>
    </row>
    <row r="17" spans="2:11" ht="30" customHeight="1" x14ac:dyDescent="0.25">
      <c r="B17" s="89">
        <v>4</v>
      </c>
      <c r="C17" s="434"/>
      <c r="D17" s="435"/>
      <c r="E17" s="435"/>
      <c r="F17" s="435"/>
      <c r="G17" s="435"/>
      <c r="H17" s="436"/>
      <c r="K17" s="276">
        <f t="shared" si="0"/>
        <v>0</v>
      </c>
    </row>
    <row r="18" spans="2:11" ht="30" customHeight="1" x14ac:dyDescent="0.25">
      <c r="B18" s="90">
        <v>5</v>
      </c>
      <c r="C18" s="428"/>
      <c r="D18" s="429"/>
      <c r="E18" s="429"/>
      <c r="F18" s="429"/>
      <c r="G18" s="429"/>
      <c r="H18" s="430"/>
      <c r="K18" s="276">
        <f t="shared" si="0"/>
        <v>0</v>
      </c>
    </row>
    <row r="19" spans="2:11" ht="30" customHeight="1" x14ac:dyDescent="0.25">
      <c r="B19" s="89">
        <v>6</v>
      </c>
      <c r="C19" s="434"/>
      <c r="D19" s="435"/>
      <c r="E19" s="435"/>
      <c r="F19" s="435"/>
      <c r="G19" s="435"/>
      <c r="H19" s="436"/>
      <c r="K19" s="276">
        <f t="shared" si="0"/>
        <v>0</v>
      </c>
    </row>
    <row r="20" spans="2:11" ht="30" customHeight="1" x14ac:dyDescent="0.25">
      <c r="B20" s="90">
        <v>7</v>
      </c>
      <c r="C20" s="428"/>
      <c r="D20" s="429"/>
      <c r="E20" s="429"/>
      <c r="F20" s="429"/>
      <c r="G20" s="429"/>
      <c r="H20" s="430"/>
      <c r="K20" s="276">
        <f t="shared" si="0"/>
        <v>0</v>
      </c>
    </row>
    <row r="21" spans="2:11" ht="30" customHeight="1" x14ac:dyDescent="0.25">
      <c r="B21" s="89">
        <v>8</v>
      </c>
      <c r="C21" s="434"/>
      <c r="D21" s="435"/>
      <c r="E21" s="435"/>
      <c r="F21" s="435"/>
      <c r="G21" s="435"/>
      <c r="H21" s="436"/>
      <c r="K21" s="276">
        <f t="shared" si="0"/>
        <v>0</v>
      </c>
    </row>
    <row r="22" spans="2:11" ht="30" customHeight="1" x14ac:dyDescent="0.25">
      <c r="B22" s="90">
        <v>9</v>
      </c>
      <c r="C22" s="428"/>
      <c r="D22" s="429"/>
      <c r="E22" s="429"/>
      <c r="F22" s="429"/>
      <c r="G22" s="429"/>
      <c r="H22" s="430"/>
      <c r="K22" s="276">
        <f t="shared" si="0"/>
        <v>0</v>
      </c>
    </row>
    <row r="23" spans="2:11" ht="30" customHeight="1" x14ac:dyDescent="0.25">
      <c r="B23" s="89">
        <v>10</v>
      </c>
      <c r="C23" s="434"/>
      <c r="D23" s="435"/>
      <c r="E23" s="435"/>
      <c r="F23" s="435"/>
      <c r="G23" s="435"/>
      <c r="H23" s="436"/>
      <c r="K23" s="276">
        <f t="shared" si="0"/>
        <v>0</v>
      </c>
    </row>
    <row r="24" spans="2:11" ht="30" customHeight="1" x14ac:dyDescent="0.25">
      <c r="B24" s="90">
        <v>11</v>
      </c>
      <c r="C24" s="428"/>
      <c r="D24" s="429"/>
      <c r="E24" s="429"/>
      <c r="F24" s="429"/>
      <c r="G24" s="429"/>
      <c r="H24" s="430"/>
      <c r="K24" s="276">
        <f t="shared" si="0"/>
        <v>0</v>
      </c>
    </row>
    <row r="25" spans="2:11" ht="30" customHeight="1" x14ac:dyDescent="0.25">
      <c r="B25" s="89">
        <v>12</v>
      </c>
      <c r="C25" s="434"/>
      <c r="D25" s="435"/>
      <c r="E25" s="435"/>
      <c r="F25" s="435"/>
      <c r="G25" s="435"/>
      <c r="H25" s="436"/>
      <c r="K25" s="276">
        <f t="shared" si="0"/>
        <v>0</v>
      </c>
    </row>
    <row r="26" spans="2:11" ht="36" customHeight="1" x14ac:dyDescent="0.25">
      <c r="B26" s="90">
        <v>13</v>
      </c>
      <c r="C26" s="428"/>
      <c r="D26" s="429"/>
      <c r="E26" s="429"/>
      <c r="F26" s="429"/>
      <c r="G26" s="429"/>
      <c r="H26" s="430"/>
      <c r="K26" s="276">
        <f t="shared" si="0"/>
        <v>0</v>
      </c>
    </row>
    <row r="27" spans="2:11" ht="36" customHeight="1" x14ac:dyDescent="0.25">
      <c r="B27" s="89">
        <v>14</v>
      </c>
      <c r="C27" s="434"/>
      <c r="D27" s="435"/>
      <c r="E27" s="435"/>
      <c r="F27" s="435"/>
      <c r="G27" s="435"/>
      <c r="H27" s="436"/>
      <c r="K27" s="276">
        <f t="shared" si="0"/>
        <v>0</v>
      </c>
    </row>
    <row r="28" spans="2:11" ht="36" customHeight="1" thickBot="1" x14ac:dyDescent="0.3">
      <c r="B28" s="91">
        <v>15</v>
      </c>
      <c r="C28" s="431"/>
      <c r="D28" s="432"/>
      <c r="E28" s="432"/>
      <c r="F28" s="432"/>
      <c r="G28" s="432"/>
      <c r="H28" s="433"/>
      <c r="K28" s="276">
        <f t="shared" si="0"/>
        <v>0</v>
      </c>
    </row>
    <row r="29" spans="2:11" ht="21" x14ac:dyDescent="0.25">
      <c r="K29" s="276"/>
    </row>
    <row r="30" spans="2:11" ht="21" x14ac:dyDescent="0.25">
      <c r="B30" s="30"/>
      <c r="C30" s="30"/>
      <c r="D30" s="30"/>
      <c r="E30" s="30"/>
      <c r="F30" s="30"/>
      <c r="G30" s="30"/>
      <c r="H30" s="30"/>
      <c r="K30" s="276"/>
    </row>
    <row r="31" spans="2:11" ht="21" x14ac:dyDescent="0.25">
      <c r="B31" s="30"/>
      <c r="C31" s="30"/>
      <c r="D31" s="30"/>
      <c r="E31" s="30"/>
      <c r="F31" s="30"/>
      <c r="G31" s="30"/>
      <c r="H31" s="30"/>
      <c r="K31" s="276"/>
    </row>
    <row r="32" spans="2:11" x14ac:dyDescent="0.25">
      <c r="B32" s="30"/>
      <c r="C32" s="30"/>
      <c r="D32" s="30"/>
      <c r="E32" s="30"/>
      <c r="F32" s="30"/>
      <c r="G32" s="30"/>
      <c r="H32" s="30"/>
    </row>
    <row r="33" spans="2:8" x14ac:dyDescent="0.25">
      <c r="B33" s="30"/>
      <c r="C33" s="30"/>
      <c r="D33" s="30"/>
      <c r="E33" s="30"/>
      <c r="F33" s="30"/>
      <c r="G33" s="30"/>
      <c r="H33" s="30"/>
    </row>
    <row r="34" spans="2:8" x14ac:dyDescent="0.25">
      <c r="B34" s="30"/>
      <c r="C34" s="30"/>
      <c r="D34" s="30"/>
      <c r="E34" s="30"/>
      <c r="F34" s="30"/>
      <c r="G34" s="30"/>
      <c r="H34" s="30"/>
    </row>
    <row r="35" spans="2:8" x14ac:dyDescent="0.25">
      <c r="B35" s="30"/>
      <c r="C35" s="30"/>
      <c r="D35" s="30"/>
      <c r="E35" s="30"/>
      <c r="F35" s="30"/>
      <c r="G35" s="30"/>
      <c r="H35" s="30"/>
    </row>
    <row r="36" spans="2:8" x14ac:dyDescent="0.25">
      <c r="B36" s="30"/>
      <c r="C36" s="30"/>
      <c r="D36" s="30"/>
      <c r="E36" s="30"/>
      <c r="F36" s="30"/>
      <c r="G36" s="30"/>
      <c r="H36" s="30"/>
    </row>
    <row r="37" spans="2:8" x14ac:dyDescent="0.25">
      <c r="B37" s="30"/>
      <c r="C37" s="30"/>
      <c r="D37" s="30"/>
      <c r="E37" s="30"/>
      <c r="F37" s="30"/>
      <c r="G37" s="30"/>
      <c r="H37" s="30"/>
    </row>
    <row r="38" spans="2:8" x14ac:dyDescent="0.25">
      <c r="B38" s="30"/>
      <c r="C38" s="30"/>
      <c r="D38" s="30"/>
      <c r="E38" s="30"/>
      <c r="F38" s="30"/>
      <c r="G38" s="30"/>
      <c r="H38" s="30"/>
    </row>
    <row r="39" spans="2:8" x14ac:dyDescent="0.25">
      <c r="B39" s="30"/>
      <c r="C39" s="30"/>
      <c r="D39" s="30"/>
      <c r="E39" s="30"/>
      <c r="F39" s="30"/>
      <c r="G39" s="30"/>
      <c r="H39" s="30"/>
    </row>
    <row r="40" spans="2:8" x14ac:dyDescent="0.25">
      <c r="B40" s="30"/>
      <c r="C40" s="30"/>
      <c r="D40" s="30"/>
      <c r="E40" s="30"/>
      <c r="F40" s="30"/>
      <c r="G40" s="30"/>
      <c r="H40" s="30"/>
    </row>
    <row r="41" spans="2:8" x14ac:dyDescent="0.25">
      <c r="B41" s="30"/>
      <c r="C41" s="30"/>
      <c r="D41" s="30"/>
      <c r="E41" s="30"/>
      <c r="F41" s="30"/>
      <c r="G41" s="30"/>
      <c r="H41" s="30"/>
    </row>
    <row r="42" spans="2:8" x14ac:dyDescent="0.25">
      <c r="B42" s="30"/>
      <c r="C42" s="30"/>
      <c r="D42" s="30"/>
      <c r="E42" s="30"/>
      <c r="F42" s="30"/>
      <c r="G42" s="30"/>
      <c r="H42" s="30"/>
    </row>
    <row r="43" spans="2:8" x14ac:dyDescent="0.25">
      <c r="B43" s="30"/>
      <c r="C43" s="30"/>
      <c r="D43" s="30"/>
      <c r="E43" s="30"/>
      <c r="F43" s="30"/>
      <c r="G43" s="30"/>
      <c r="H43" s="30"/>
    </row>
    <row r="44" spans="2:8" x14ac:dyDescent="0.25">
      <c r="B44" s="30"/>
      <c r="C44" s="30"/>
      <c r="D44" s="30"/>
      <c r="E44" s="30"/>
      <c r="F44" s="30"/>
      <c r="G44" s="30"/>
      <c r="H44" s="30"/>
    </row>
    <row r="45" spans="2:8" x14ac:dyDescent="0.25">
      <c r="B45" s="30"/>
      <c r="C45" s="30"/>
      <c r="D45" s="30"/>
      <c r="E45" s="30"/>
      <c r="F45" s="30"/>
      <c r="G45" s="30"/>
      <c r="H45" s="30"/>
    </row>
    <row r="46" spans="2:8" x14ac:dyDescent="0.25">
      <c r="B46" s="30"/>
      <c r="C46" s="30"/>
      <c r="D46" s="30"/>
      <c r="E46" s="30"/>
      <c r="F46" s="30"/>
      <c r="G46" s="30"/>
      <c r="H46" s="30"/>
    </row>
    <row r="47" spans="2:8" x14ac:dyDescent="0.25">
      <c r="B47" s="30"/>
      <c r="C47" s="30"/>
      <c r="D47" s="30"/>
      <c r="E47" s="30"/>
      <c r="F47" s="30"/>
      <c r="G47" s="30"/>
      <c r="H47" s="30"/>
    </row>
    <row r="48" spans="2:8" x14ac:dyDescent="0.25"/>
    <row r="49" x14ac:dyDescent="0.25"/>
    <row r="50" x14ac:dyDescent="0.25"/>
    <row r="51" x14ac:dyDescent="0.25"/>
    <row r="52" x14ac:dyDescent="0.25"/>
    <row r="53" x14ac:dyDescent="0.25"/>
  </sheetData>
  <sheetProtection algorithmName="SHA-512" hashValue="vfxAiZ26NhnG4AFVbB6W3DLevzZlnjLvLlQoNFDxUWmLq7ym6ICporJ/es6Wqhe9qx6jaXTwGlUX+ETciQFIKQ==" saltValue="QLgkKniK1pN4l7Tt/ZKEDw==" spinCount="100000" sheet="1" objects="1" scenarios="1" formatCells="0" formatColumns="0" formatRows="0" insertRows="0" selectLockedCells="1" sort="0" autoFilter="0"/>
  <mergeCells count="18">
    <mergeCell ref="C9:H9"/>
    <mergeCell ref="C13:H13"/>
    <mergeCell ref="C14:H14"/>
    <mergeCell ref="C15:H15"/>
    <mergeCell ref="B4:F5"/>
    <mergeCell ref="C16:H16"/>
    <mergeCell ref="C28:H28"/>
    <mergeCell ref="C17:H17"/>
    <mergeCell ref="C18:H18"/>
    <mergeCell ref="C19:H19"/>
    <mergeCell ref="C20:H20"/>
    <mergeCell ref="C21:H21"/>
    <mergeCell ref="C22:H22"/>
    <mergeCell ref="C23:H23"/>
    <mergeCell ref="C24:H24"/>
    <mergeCell ref="C25:H25"/>
    <mergeCell ref="C26:H26"/>
    <mergeCell ref="C27:H27"/>
  </mergeCells>
  <printOptions horizontalCentered="1"/>
  <pageMargins left="0.70866141732283472" right="0.70866141732283472" top="0.74803149606299213" bottom="0.74803149606299213" header="0.31496062992125984" footer="0.31496062992125984"/>
  <pageSetup scale="64" orientation="portrait"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K24"/>
  <sheetViews>
    <sheetView showGridLines="0" view="pageBreakPreview" topLeftCell="A16" zoomScale="90" zoomScaleNormal="85" zoomScaleSheetLayoutView="90" workbookViewId="0">
      <selection activeCell="C20" sqref="C20:H20"/>
    </sheetView>
  </sheetViews>
  <sheetFormatPr baseColWidth="10" defaultRowHeight="15" x14ac:dyDescent="0.25"/>
  <cols>
    <col min="1" max="1" width="4.42578125" customWidth="1"/>
    <col min="2" max="2" width="3.42578125" customWidth="1"/>
    <col min="3" max="3" width="17.140625" customWidth="1"/>
    <col min="4" max="4" width="16.85546875" customWidth="1"/>
    <col min="5" max="5" width="13.7109375" customWidth="1"/>
    <col min="6" max="6" width="19.42578125" customWidth="1"/>
    <col min="7" max="7" width="17.140625" customWidth="1"/>
    <col min="8" max="8" width="23.85546875" customWidth="1"/>
    <col min="9" max="9" width="5.28515625" customWidth="1"/>
  </cols>
  <sheetData>
    <row r="1" spans="2:11" ht="25.5" customHeight="1" x14ac:dyDescent="0.25"/>
    <row r="2" spans="2:11" ht="96" customHeight="1" thickBot="1" x14ac:dyDescent="0.3"/>
    <row r="3" spans="2:11" ht="7.5" hidden="1" customHeight="1" thickBot="1" x14ac:dyDescent="0.3"/>
    <row r="4" spans="2:11" ht="48" thickBot="1" x14ac:dyDescent="0.3">
      <c r="B4" s="402" t="str">
        <f>Datos_Generales!B3</f>
        <v>PRESENTACIÓN DE PROYECTOS 
DE INVESTIGACIÓN</v>
      </c>
      <c r="C4" s="403"/>
      <c r="D4" s="403"/>
      <c r="E4" s="403"/>
      <c r="F4" s="403"/>
      <c r="G4" s="325" t="s">
        <v>923</v>
      </c>
      <c r="H4" s="326" t="s">
        <v>925</v>
      </c>
    </row>
    <row r="5" spans="2:11" ht="32.25" thickBot="1" x14ac:dyDescent="0.3">
      <c r="B5" s="404"/>
      <c r="C5" s="405"/>
      <c r="D5" s="405"/>
      <c r="E5" s="405"/>
      <c r="F5" s="405"/>
      <c r="G5" s="325" t="s">
        <v>924</v>
      </c>
      <c r="H5" s="327" t="s">
        <v>883</v>
      </c>
    </row>
    <row r="7" spans="2:11" ht="15.75" x14ac:dyDescent="0.25">
      <c r="B7" s="30" t="s">
        <v>953</v>
      </c>
      <c r="C7" s="31" t="s">
        <v>845</v>
      </c>
      <c r="D7" s="32"/>
      <c r="E7" s="32"/>
      <c r="F7" s="32"/>
      <c r="G7" s="32"/>
      <c r="H7" s="32"/>
      <c r="K7" s="92" t="s">
        <v>731</v>
      </c>
    </row>
    <row r="8" spans="2:11" ht="15.75" x14ac:dyDescent="0.25">
      <c r="B8" s="30" t="s">
        <v>848</v>
      </c>
      <c r="C8" s="31" t="s">
        <v>850</v>
      </c>
      <c r="D8" s="32"/>
      <c r="E8" s="32"/>
      <c r="F8" s="32"/>
      <c r="G8" s="32"/>
      <c r="H8" s="32"/>
      <c r="K8" s="124" t="s">
        <v>922</v>
      </c>
    </row>
    <row r="9" spans="2:11" ht="14.1" customHeight="1" thickBot="1" x14ac:dyDescent="0.3">
      <c r="K9" s="269" t="s">
        <v>764</v>
      </c>
    </row>
    <row r="10" spans="2:11" ht="39.950000000000003" customHeight="1" x14ac:dyDescent="0.25">
      <c r="B10" s="238">
        <v>1</v>
      </c>
      <c r="C10" s="458"/>
      <c r="D10" s="459"/>
      <c r="E10" s="459"/>
      <c r="F10" s="459"/>
      <c r="G10" s="459"/>
      <c r="H10" s="460"/>
      <c r="K10" s="86">
        <f>LEN(C10)</f>
        <v>0</v>
      </c>
    </row>
    <row r="11" spans="2:11" ht="39.950000000000003" customHeight="1" x14ac:dyDescent="0.25">
      <c r="B11" s="239">
        <f>B10+1</f>
        <v>2</v>
      </c>
      <c r="C11" s="461"/>
      <c r="D11" s="462"/>
      <c r="E11" s="462"/>
      <c r="F11" s="462"/>
      <c r="G11" s="462"/>
      <c r="H11" s="463"/>
      <c r="K11" s="86">
        <f t="shared" ref="K11:K22" si="0">LEN(C11)</f>
        <v>0</v>
      </c>
    </row>
    <row r="12" spans="2:11" ht="39.950000000000003" customHeight="1" x14ac:dyDescent="0.25">
      <c r="B12" s="240">
        <f t="shared" ref="B12:B22" si="1">B11+1</f>
        <v>3</v>
      </c>
      <c r="C12" s="452"/>
      <c r="D12" s="453"/>
      <c r="E12" s="453"/>
      <c r="F12" s="453"/>
      <c r="G12" s="453"/>
      <c r="H12" s="454"/>
      <c r="K12" s="86">
        <f t="shared" si="0"/>
        <v>0</v>
      </c>
    </row>
    <row r="13" spans="2:11" ht="39.950000000000003" customHeight="1" x14ac:dyDescent="0.25">
      <c r="B13" s="241">
        <f t="shared" si="1"/>
        <v>4</v>
      </c>
      <c r="C13" s="461"/>
      <c r="D13" s="464"/>
      <c r="E13" s="464"/>
      <c r="F13" s="464"/>
      <c r="G13" s="464"/>
      <c r="H13" s="465"/>
      <c r="K13" s="86">
        <f t="shared" si="0"/>
        <v>0</v>
      </c>
    </row>
    <row r="14" spans="2:11" ht="39.950000000000003" customHeight="1" x14ac:dyDescent="0.25">
      <c r="B14" s="240">
        <f t="shared" si="1"/>
        <v>5</v>
      </c>
      <c r="C14" s="452"/>
      <c r="D14" s="453"/>
      <c r="E14" s="453"/>
      <c r="F14" s="453"/>
      <c r="G14" s="453"/>
      <c r="H14" s="454"/>
      <c r="K14" s="86">
        <f t="shared" si="0"/>
        <v>0</v>
      </c>
    </row>
    <row r="15" spans="2:11" ht="39.950000000000003" customHeight="1" x14ac:dyDescent="0.25">
      <c r="B15" s="240">
        <f t="shared" si="1"/>
        <v>6</v>
      </c>
      <c r="C15" s="452"/>
      <c r="D15" s="453"/>
      <c r="E15" s="453"/>
      <c r="F15" s="453"/>
      <c r="G15" s="453"/>
      <c r="H15" s="454"/>
      <c r="K15" s="86">
        <f t="shared" si="0"/>
        <v>0</v>
      </c>
    </row>
    <row r="16" spans="2:11" ht="39.950000000000003" customHeight="1" x14ac:dyDescent="0.25">
      <c r="B16" s="240">
        <f t="shared" si="1"/>
        <v>7</v>
      </c>
      <c r="C16" s="452"/>
      <c r="D16" s="453"/>
      <c r="E16" s="453"/>
      <c r="F16" s="453"/>
      <c r="G16" s="453"/>
      <c r="H16" s="454"/>
      <c r="K16" s="86">
        <f t="shared" si="0"/>
        <v>0</v>
      </c>
    </row>
    <row r="17" spans="2:11" ht="39.950000000000003" customHeight="1" x14ac:dyDescent="0.25">
      <c r="B17" s="240">
        <f t="shared" si="1"/>
        <v>8</v>
      </c>
      <c r="C17" s="452"/>
      <c r="D17" s="453"/>
      <c r="E17" s="453"/>
      <c r="F17" s="453"/>
      <c r="G17" s="453"/>
      <c r="H17" s="454"/>
      <c r="K17" s="86">
        <f t="shared" si="0"/>
        <v>0</v>
      </c>
    </row>
    <row r="18" spans="2:11" ht="39.950000000000003" customHeight="1" x14ac:dyDescent="0.25">
      <c r="B18" s="240">
        <f t="shared" si="1"/>
        <v>9</v>
      </c>
      <c r="C18" s="449"/>
      <c r="D18" s="450"/>
      <c r="E18" s="450"/>
      <c r="F18" s="450"/>
      <c r="G18" s="450"/>
      <c r="H18" s="451"/>
      <c r="K18" s="86">
        <f t="shared" si="0"/>
        <v>0</v>
      </c>
    </row>
    <row r="19" spans="2:11" ht="39.950000000000003" customHeight="1" x14ac:dyDescent="0.25">
      <c r="B19" s="240">
        <f t="shared" si="1"/>
        <v>10</v>
      </c>
      <c r="C19" s="452"/>
      <c r="D19" s="453"/>
      <c r="E19" s="453"/>
      <c r="F19" s="453"/>
      <c r="G19" s="453"/>
      <c r="H19" s="454"/>
      <c r="K19" s="86">
        <f t="shared" si="0"/>
        <v>0</v>
      </c>
    </row>
    <row r="20" spans="2:11" ht="39.950000000000003" customHeight="1" x14ac:dyDescent="0.25">
      <c r="B20" s="240">
        <f t="shared" si="1"/>
        <v>11</v>
      </c>
      <c r="C20" s="452"/>
      <c r="D20" s="453"/>
      <c r="E20" s="453"/>
      <c r="F20" s="453"/>
      <c r="G20" s="453"/>
      <c r="H20" s="454"/>
      <c r="K20" s="86">
        <f t="shared" si="0"/>
        <v>0</v>
      </c>
    </row>
    <row r="21" spans="2:11" ht="39.950000000000003" customHeight="1" x14ac:dyDescent="0.25">
      <c r="B21" s="240">
        <f t="shared" si="1"/>
        <v>12</v>
      </c>
      <c r="C21" s="452"/>
      <c r="D21" s="453"/>
      <c r="E21" s="453"/>
      <c r="F21" s="453"/>
      <c r="G21" s="453"/>
      <c r="H21" s="454"/>
      <c r="K21" s="86">
        <f t="shared" si="0"/>
        <v>0</v>
      </c>
    </row>
    <row r="22" spans="2:11" ht="39.950000000000003" customHeight="1" thickBot="1" x14ac:dyDescent="0.3">
      <c r="B22" s="318">
        <f t="shared" si="1"/>
        <v>13</v>
      </c>
      <c r="C22" s="455"/>
      <c r="D22" s="456"/>
      <c r="E22" s="456"/>
      <c r="F22" s="456"/>
      <c r="G22" s="456"/>
      <c r="H22" s="457"/>
      <c r="K22" s="86">
        <f t="shared" si="0"/>
        <v>0</v>
      </c>
    </row>
    <row r="23" spans="2:11" x14ac:dyDescent="0.25">
      <c r="K23" s="86"/>
    </row>
    <row r="24" spans="2:11" x14ac:dyDescent="0.25">
      <c r="K24" s="86"/>
    </row>
  </sheetData>
  <sheetProtection formatCells="0" formatColumns="0" formatRows="0" insertRows="0" deleteRows="0" selectLockedCells="1" autoFilter="0"/>
  <mergeCells count="14">
    <mergeCell ref="B4:F5"/>
    <mergeCell ref="C15:H15"/>
    <mergeCell ref="C16:H16"/>
    <mergeCell ref="C17:H17"/>
    <mergeCell ref="C14:H14"/>
    <mergeCell ref="C10:H10"/>
    <mergeCell ref="C11:H11"/>
    <mergeCell ref="C12:H12"/>
    <mergeCell ref="C13:H13"/>
    <mergeCell ref="C18:H18"/>
    <mergeCell ref="C19:H19"/>
    <mergeCell ref="C20:H20"/>
    <mergeCell ref="C21:H21"/>
    <mergeCell ref="C22:H22"/>
  </mergeCells>
  <printOptions horizontalCentered="1"/>
  <pageMargins left="0.70866141732283472" right="0.70866141732283472" top="0.74803149606299213" bottom="0.74803149606299213" header="0.31496062992125984" footer="0.31496062992125984"/>
  <pageSetup scale="70" orientation="portrait"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M25"/>
  <sheetViews>
    <sheetView showGridLines="0" view="pageBreakPreview" topLeftCell="A13" zoomScale="90" zoomScaleNormal="85" zoomScaleSheetLayoutView="90" workbookViewId="0">
      <selection activeCell="B25" sqref="B25:H25"/>
    </sheetView>
  </sheetViews>
  <sheetFormatPr baseColWidth="10" defaultRowHeight="15" x14ac:dyDescent="0.25"/>
  <cols>
    <col min="1" max="1" width="4.42578125" customWidth="1"/>
    <col min="2" max="2" width="3.42578125" customWidth="1"/>
    <col min="3" max="3" width="17.140625" customWidth="1"/>
    <col min="4" max="4" width="16.85546875" customWidth="1"/>
    <col min="5" max="5" width="13.7109375" customWidth="1"/>
    <col min="6" max="6" width="19.42578125" customWidth="1"/>
    <col min="7" max="7" width="17.140625" customWidth="1"/>
    <col min="8" max="8" width="23.85546875" customWidth="1"/>
    <col min="9" max="9" width="7.42578125" customWidth="1"/>
  </cols>
  <sheetData>
    <row r="1" spans="2:13" ht="25.5" customHeight="1" x14ac:dyDescent="0.25"/>
    <row r="2" spans="2:13" ht="102" customHeight="1" thickBot="1" x14ac:dyDescent="0.3"/>
    <row r="3" spans="2:13" ht="7.5" hidden="1" customHeight="1" thickBot="1" x14ac:dyDescent="0.3"/>
    <row r="4" spans="2:13" ht="48" thickBot="1" x14ac:dyDescent="0.3">
      <c r="B4" s="402" t="str">
        <f>Datos_Generales!B3</f>
        <v>PRESENTACIÓN DE PROYECTOS 
DE INVESTIGACIÓN</v>
      </c>
      <c r="C4" s="403"/>
      <c r="D4" s="403"/>
      <c r="E4" s="403"/>
      <c r="F4" s="403"/>
      <c r="G4" s="325" t="s">
        <v>923</v>
      </c>
      <c r="H4" s="326" t="s">
        <v>925</v>
      </c>
    </row>
    <row r="5" spans="2:13" ht="32.25" thickBot="1" x14ac:dyDescent="0.3">
      <c r="B5" s="404"/>
      <c r="C5" s="405"/>
      <c r="D5" s="405"/>
      <c r="E5" s="405"/>
      <c r="F5" s="405"/>
      <c r="G5" s="325" t="s">
        <v>924</v>
      </c>
      <c r="H5" s="327" t="s">
        <v>882</v>
      </c>
    </row>
    <row r="7" spans="2:13" ht="15.75" x14ac:dyDescent="0.25">
      <c r="B7" s="30" t="s">
        <v>954</v>
      </c>
      <c r="C7" s="31" t="s">
        <v>845</v>
      </c>
      <c r="D7" s="32"/>
      <c r="E7" s="32"/>
      <c r="F7" s="32"/>
      <c r="G7" s="32"/>
      <c r="H7" s="32"/>
      <c r="K7" s="92" t="s">
        <v>731</v>
      </c>
    </row>
    <row r="8" spans="2:13" ht="15.75" x14ac:dyDescent="0.25">
      <c r="B8" s="30" t="s">
        <v>847</v>
      </c>
      <c r="C8" s="31" t="s">
        <v>849</v>
      </c>
      <c r="D8" s="32"/>
      <c r="E8" s="32"/>
      <c r="F8" s="32"/>
      <c r="G8" s="32"/>
      <c r="H8" s="32"/>
      <c r="K8" s="124" t="s">
        <v>922</v>
      </c>
    </row>
    <row r="9" spans="2:13" ht="15.75" thickBot="1" x14ac:dyDescent="0.3">
      <c r="K9" s="269" t="s">
        <v>764</v>
      </c>
    </row>
    <row r="10" spans="2:13" ht="39.950000000000003" customHeight="1" x14ac:dyDescent="0.25">
      <c r="B10" s="469"/>
      <c r="C10" s="470"/>
      <c r="D10" s="470"/>
      <c r="E10" s="470"/>
      <c r="F10" s="470"/>
      <c r="G10" s="470"/>
      <c r="H10" s="471"/>
      <c r="K10" s="86">
        <f>LEN(B10)</f>
        <v>0</v>
      </c>
    </row>
    <row r="11" spans="2:13" ht="39.950000000000003" customHeight="1" x14ac:dyDescent="0.25">
      <c r="B11" s="425"/>
      <c r="C11" s="423"/>
      <c r="D11" s="423"/>
      <c r="E11" s="423"/>
      <c r="F11" s="423"/>
      <c r="G11" s="423"/>
      <c r="H11" s="424"/>
      <c r="K11" s="86">
        <f t="shared" ref="K11:K25" si="0">LEN(B11)</f>
        <v>0</v>
      </c>
    </row>
    <row r="12" spans="2:13" ht="39.950000000000003" customHeight="1" x14ac:dyDescent="0.25">
      <c r="B12" s="472"/>
      <c r="C12" s="473"/>
      <c r="D12" s="473"/>
      <c r="E12" s="473"/>
      <c r="F12" s="473"/>
      <c r="G12" s="473"/>
      <c r="H12" s="474"/>
      <c r="K12" s="86">
        <f t="shared" si="0"/>
        <v>0</v>
      </c>
    </row>
    <row r="13" spans="2:13" ht="39.950000000000003" customHeight="1" x14ac:dyDescent="0.25">
      <c r="B13" s="425"/>
      <c r="C13" s="423"/>
      <c r="D13" s="423"/>
      <c r="E13" s="423"/>
      <c r="F13" s="423"/>
      <c r="G13" s="423"/>
      <c r="H13" s="424"/>
      <c r="K13" s="86">
        <f t="shared" si="0"/>
        <v>0</v>
      </c>
    </row>
    <row r="14" spans="2:13" ht="39.950000000000003" customHeight="1" x14ac:dyDescent="0.25">
      <c r="B14" s="416"/>
      <c r="C14" s="417"/>
      <c r="D14" s="417"/>
      <c r="E14" s="417"/>
      <c r="F14" s="417"/>
      <c r="G14" s="417"/>
      <c r="H14" s="418"/>
      <c r="K14" s="86">
        <f t="shared" si="0"/>
        <v>0</v>
      </c>
    </row>
    <row r="15" spans="2:13" ht="39.950000000000003" customHeight="1" x14ac:dyDescent="0.25">
      <c r="B15" s="422"/>
      <c r="C15" s="423"/>
      <c r="D15" s="423"/>
      <c r="E15" s="423"/>
      <c r="F15" s="423"/>
      <c r="G15" s="423"/>
      <c r="H15" s="424"/>
      <c r="K15" s="86">
        <f t="shared" si="0"/>
        <v>0</v>
      </c>
      <c r="M15" s="195"/>
    </row>
    <row r="16" spans="2:13" ht="39.950000000000003" customHeight="1" x14ac:dyDescent="0.25">
      <c r="B16" s="416"/>
      <c r="C16" s="417"/>
      <c r="D16" s="417"/>
      <c r="E16" s="417"/>
      <c r="F16" s="417"/>
      <c r="G16" s="417"/>
      <c r="H16" s="418"/>
      <c r="K16" s="86">
        <f t="shared" si="0"/>
        <v>0</v>
      </c>
    </row>
    <row r="17" spans="2:11" ht="39.950000000000003" customHeight="1" x14ac:dyDescent="0.25">
      <c r="B17" s="422"/>
      <c r="C17" s="423"/>
      <c r="D17" s="423"/>
      <c r="E17" s="423"/>
      <c r="F17" s="423"/>
      <c r="G17" s="423"/>
      <c r="H17" s="424"/>
      <c r="K17" s="86">
        <f t="shared" si="0"/>
        <v>0</v>
      </c>
    </row>
    <row r="18" spans="2:11" ht="39.950000000000003" customHeight="1" x14ac:dyDescent="0.25">
      <c r="B18" s="416"/>
      <c r="C18" s="417"/>
      <c r="D18" s="417"/>
      <c r="E18" s="417"/>
      <c r="F18" s="417"/>
      <c r="G18" s="417"/>
      <c r="H18" s="418"/>
      <c r="K18" s="86">
        <f t="shared" si="0"/>
        <v>0</v>
      </c>
    </row>
    <row r="19" spans="2:11" ht="39.950000000000003" customHeight="1" x14ac:dyDescent="0.25">
      <c r="B19" s="422"/>
      <c r="C19" s="423"/>
      <c r="D19" s="423"/>
      <c r="E19" s="423"/>
      <c r="F19" s="423"/>
      <c r="G19" s="423"/>
      <c r="H19" s="424"/>
      <c r="K19" s="86">
        <f t="shared" si="0"/>
        <v>0</v>
      </c>
    </row>
    <row r="20" spans="2:11" ht="39.950000000000003" customHeight="1" x14ac:dyDescent="0.25">
      <c r="B20" s="416"/>
      <c r="C20" s="417"/>
      <c r="D20" s="417"/>
      <c r="E20" s="417"/>
      <c r="F20" s="417"/>
      <c r="G20" s="417"/>
      <c r="H20" s="418"/>
      <c r="K20" s="86">
        <f t="shared" si="0"/>
        <v>0</v>
      </c>
    </row>
    <row r="21" spans="2:11" ht="39.950000000000003" customHeight="1" x14ac:dyDescent="0.25">
      <c r="B21" s="422"/>
      <c r="C21" s="423"/>
      <c r="D21" s="423"/>
      <c r="E21" s="423"/>
      <c r="F21" s="423"/>
      <c r="G21" s="423"/>
      <c r="H21" s="424"/>
      <c r="K21" s="86">
        <f t="shared" si="0"/>
        <v>0</v>
      </c>
    </row>
    <row r="22" spans="2:11" ht="39.950000000000003" customHeight="1" x14ac:dyDescent="0.25">
      <c r="B22" s="416"/>
      <c r="C22" s="417"/>
      <c r="D22" s="417"/>
      <c r="E22" s="417"/>
      <c r="F22" s="417"/>
      <c r="G22" s="417"/>
      <c r="H22" s="418"/>
      <c r="K22" s="86">
        <f t="shared" si="0"/>
        <v>0</v>
      </c>
    </row>
    <row r="23" spans="2:11" ht="39.950000000000003" customHeight="1" x14ac:dyDescent="0.25">
      <c r="B23" s="422"/>
      <c r="C23" s="423"/>
      <c r="D23" s="423"/>
      <c r="E23" s="423"/>
      <c r="F23" s="423"/>
      <c r="G23" s="423"/>
      <c r="H23" s="424"/>
      <c r="K23" s="86">
        <f t="shared" si="0"/>
        <v>0</v>
      </c>
    </row>
    <row r="24" spans="2:11" ht="39.950000000000003" customHeight="1" x14ac:dyDescent="0.25">
      <c r="B24" s="416"/>
      <c r="C24" s="417"/>
      <c r="D24" s="417"/>
      <c r="E24" s="417"/>
      <c r="F24" s="417"/>
      <c r="G24" s="417"/>
      <c r="H24" s="418"/>
      <c r="K24" s="86">
        <f t="shared" si="0"/>
        <v>0</v>
      </c>
    </row>
    <row r="25" spans="2:11" ht="39.75" customHeight="1" thickBot="1" x14ac:dyDescent="0.3">
      <c r="B25" s="466"/>
      <c r="C25" s="467"/>
      <c r="D25" s="467"/>
      <c r="E25" s="467"/>
      <c r="F25" s="467"/>
      <c r="G25" s="467"/>
      <c r="H25" s="468"/>
      <c r="K25" s="86">
        <f t="shared" si="0"/>
        <v>0</v>
      </c>
    </row>
  </sheetData>
  <sheetProtection formatCells="0" formatColumns="0" formatRows="0" insertRows="0" deleteRows="0" selectLockedCells="1" autoFilter="0"/>
  <mergeCells count="17">
    <mergeCell ref="B18:H18"/>
    <mergeCell ref="B19:H19"/>
    <mergeCell ref="B25:H25"/>
    <mergeCell ref="B4:F5"/>
    <mergeCell ref="B14:H14"/>
    <mergeCell ref="B10:H10"/>
    <mergeCell ref="B11:H11"/>
    <mergeCell ref="B12:H12"/>
    <mergeCell ref="B13:H13"/>
    <mergeCell ref="B20:H20"/>
    <mergeCell ref="B21:H21"/>
    <mergeCell ref="B22:H22"/>
    <mergeCell ref="B23:H23"/>
    <mergeCell ref="B24:H24"/>
    <mergeCell ref="B15:H15"/>
    <mergeCell ref="B16:H16"/>
    <mergeCell ref="B17:H17"/>
  </mergeCells>
  <printOptions horizontalCentered="1"/>
  <pageMargins left="0.70866141732283472" right="0.70866141732283472" top="0.74803149606299213" bottom="0.74803149606299213" header="0.31496062992125984" footer="0.31496062992125984"/>
  <pageSetup scale="70" orientation="portrait" r:id="rId1"/>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40"/>
  <sheetViews>
    <sheetView showGridLines="0" view="pageBreakPreview" topLeftCell="A4" zoomScale="85" zoomScaleNormal="85" zoomScaleSheetLayoutView="85" workbookViewId="0">
      <selection activeCell="H20" sqref="H20"/>
    </sheetView>
  </sheetViews>
  <sheetFormatPr baseColWidth="10" defaultColWidth="0" defaultRowHeight="15" zeroHeight="1" x14ac:dyDescent="0.25"/>
  <cols>
    <col min="1" max="1" width="4.42578125" style="5" customWidth="1"/>
    <col min="2" max="2" width="3.42578125" style="5" customWidth="1"/>
    <col min="3" max="3" width="17.140625" style="5" customWidth="1"/>
    <col min="4" max="4" width="16.85546875" style="5" customWidth="1"/>
    <col min="5" max="5" width="13.7109375" style="5" customWidth="1"/>
    <col min="6" max="6" width="19.42578125" style="5" customWidth="1"/>
    <col min="7" max="8" width="19.28515625" style="5" customWidth="1"/>
    <col min="9" max="9" width="7.42578125" style="5" customWidth="1"/>
    <col min="10" max="15" width="11.42578125" style="5" customWidth="1"/>
    <col min="16" max="16" width="0" style="5" hidden="1" customWidth="1"/>
    <col min="17" max="16384" width="11.42578125" style="5" hidden="1"/>
  </cols>
  <sheetData>
    <row r="1" spans="2:12" ht="25.5" customHeight="1" x14ac:dyDescent="0.25"/>
    <row r="2" spans="2:12" ht="90.75" customHeight="1" thickBot="1" x14ac:dyDescent="0.3"/>
    <row r="3" spans="2:12" ht="7.5" hidden="1" customHeight="1" thickBot="1" x14ac:dyDescent="0.3"/>
    <row r="4" spans="2:12" ht="32.25" thickBot="1" x14ac:dyDescent="0.3">
      <c r="B4" s="354" t="str">
        <f>Datos_Generales!B3</f>
        <v>PRESENTACIÓN DE PROYECTOS 
DE INVESTIGACIÓN</v>
      </c>
      <c r="C4" s="355"/>
      <c r="D4" s="355"/>
      <c r="E4" s="355"/>
      <c r="F4" s="355"/>
      <c r="G4" s="325" t="s">
        <v>923</v>
      </c>
      <c r="H4" s="326" t="s">
        <v>925</v>
      </c>
    </row>
    <row r="5" spans="2:12" ht="32.25" thickBot="1" x14ac:dyDescent="0.3">
      <c r="B5" s="356"/>
      <c r="C5" s="357"/>
      <c r="D5" s="357"/>
      <c r="E5" s="357"/>
      <c r="F5" s="357"/>
      <c r="G5" s="325" t="s">
        <v>924</v>
      </c>
      <c r="H5" s="327" t="s">
        <v>787</v>
      </c>
    </row>
    <row r="6" spans="2:12" x14ac:dyDescent="0.25"/>
    <row r="7" spans="2:12" ht="15.75" x14ac:dyDescent="0.25">
      <c r="B7" s="7" t="s">
        <v>717</v>
      </c>
      <c r="C7" s="10" t="s">
        <v>763</v>
      </c>
      <c r="D7" s="11"/>
      <c r="E7" s="11"/>
      <c r="F7" s="11"/>
      <c r="G7" s="277">
        <f>IFERROR(VLOOKUP(Elec_Conv,Conv_Opc,3,0),"")</f>
        <v>12</v>
      </c>
      <c r="H7" s="11"/>
      <c r="K7" s="92" t="s">
        <v>731</v>
      </c>
    </row>
    <row r="8" spans="2:12" ht="15.75" x14ac:dyDescent="0.25">
      <c r="K8" s="124" t="s">
        <v>922</v>
      </c>
    </row>
    <row r="9" spans="2:12" x14ac:dyDescent="0.25">
      <c r="B9" s="9" t="s">
        <v>955</v>
      </c>
      <c r="C9" s="10" t="s">
        <v>757</v>
      </c>
      <c r="D9" s="11"/>
      <c r="E9" s="11"/>
      <c r="F9" s="11"/>
      <c r="G9" s="11"/>
      <c r="H9" s="11"/>
      <c r="K9" s="269" t="s">
        <v>764</v>
      </c>
    </row>
    <row r="10" spans="2:12" ht="16.5" thickBot="1" x14ac:dyDescent="0.3">
      <c r="K10" s="124"/>
    </row>
    <row r="11" spans="2:12" ht="30" customHeight="1" x14ac:dyDescent="0.25">
      <c r="B11" s="128" t="s">
        <v>642</v>
      </c>
      <c r="C11" s="476" t="s">
        <v>843</v>
      </c>
      <c r="D11" s="477"/>
      <c r="E11" s="477"/>
      <c r="F11" s="478"/>
      <c r="G11" s="129" t="s">
        <v>759</v>
      </c>
      <c r="H11" s="130" t="s">
        <v>758</v>
      </c>
      <c r="K11" s="125" t="s">
        <v>764</v>
      </c>
      <c r="L11" s="126" t="s">
        <v>765</v>
      </c>
    </row>
    <row r="12" spans="2:12" ht="38.25" customHeight="1" x14ac:dyDescent="0.25">
      <c r="B12" s="131">
        <v>1</v>
      </c>
      <c r="C12" s="479"/>
      <c r="D12" s="480"/>
      <c r="E12" s="480"/>
      <c r="F12" s="481"/>
      <c r="G12" s="121"/>
      <c r="H12" s="132"/>
      <c r="K12" s="127">
        <f t="shared" ref="K12:K17" si="0">LEN(C12)</f>
        <v>0</v>
      </c>
      <c r="L12" s="127">
        <f>G12+H12</f>
        <v>0</v>
      </c>
    </row>
    <row r="13" spans="2:12" ht="50.1" customHeight="1" x14ac:dyDescent="0.25">
      <c r="B13" s="133">
        <f>B12+1</f>
        <v>2</v>
      </c>
      <c r="C13" s="482"/>
      <c r="D13" s="483"/>
      <c r="E13" s="483"/>
      <c r="F13" s="484"/>
      <c r="G13" s="122"/>
      <c r="H13" s="134"/>
      <c r="K13" s="127">
        <f t="shared" si="0"/>
        <v>0</v>
      </c>
      <c r="L13" s="127">
        <f t="shared" ref="L13:L17" si="1">G13+H13</f>
        <v>0</v>
      </c>
    </row>
    <row r="14" spans="2:12" ht="50.1" customHeight="1" x14ac:dyDescent="0.25">
      <c r="B14" s="131">
        <f t="shared" ref="B14:B23" si="2">B13+1</f>
        <v>3</v>
      </c>
      <c r="C14" s="479"/>
      <c r="D14" s="480"/>
      <c r="E14" s="480"/>
      <c r="F14" s="481"/>
      <c r="G14" s="121"/>
      <c r="H14" s="132"/>
      <c r="K14" s="127">
        <f t="shared" si="0"/>
        <v>0</v>
      </c>
      <c r="L14" s="127">
        <f t="shared" si="1"/>
        <v>0</v>
      </c>
    </row>
    <row r="15" spans="2:12" ht="50.1" customHeight="1" x14ac:dyDescent="0.25">
      <c r="B15" s="133">
        <f t="shared" si="2"/>
        <v>4</v>
      </c>
      <c r="C15" s="482"/>
      <c r="D15" s="483"/>
      <c r="E15" s="483"/>
      <c r="F15" s="484"/>
      <c r="G15" s="122"/>
      <c r="H15" s="134"/>
      <c r="K15" s="127">
        <f t="shared" si="0"/>
        <v>0</v>
      </c>
      <c r="L15" s="127">
        <f t="shared" si="1"/>
        <v>0</v>
      </c>
    </row>
    <row r="16" spans="2:12" ht="50.1" customHeight="1" x14ac:dyDescent="0.25">
      <c r="B16" s="131">
        <f t="shared" si="2"/>
        <v>5</v>
      </c>
      <c r="C16" s="479"/>
      <c r="D16" s="480"/>
      <c r="E16" s="480"/>
      <c r="F16" s="481"/>
      <c r="G16" s="121"/>
      <c r="H16" s="132"/>
      <c r="K16" s="127">
        <f t="shared" si="0"/>
        <v>0</v>
      </c>
      <c r="L16" s="127">
        <f t="shared" si="1"/>
        <v>0</v>
      </c>
    </row>
    <row r="17" spans="2:12" ht="50.1" customHeight="1" x14ac:dyDescent="0.25">
      <c r="B17" s="133">
        <f t="shared" si="2"/>
        <v>6</v>
      </c>
      <c r="C17" s="482"/>
      <c r="D17" s="483"/>
      <c r="E17" s="483"/>
      <c r="F17" s="484"/>
      <c r="G17" s="122"/>
      <c r="H17" s="134"/>
      <c r="K17" s="127">
        <f t="shared" si="0"/>
        <v>0</v>
      </c>
      <c r="L17" s="127">
        <f t="shared" si="1"/>
        <v>0</v>
      </c>
    </row>
    <row r="18" spans="2:12" ht="50.1" customHeight="1" x14ac:dyDescent="0.25">
      <c r="B18" s="131">
        <f t="shared" si="2"/>
        <v>7</v>
      </c>
      <c r="C18" s="479"/>
      <c r="D18" s="480"/>
      <c r="E18" s="480"/>
      <c r="F18" s="481"/>
      <c r="G18" s="121"/>
      <c r="H18" s="132"/>
      <c r="K18" s="127">
        <f t="shared" ref="K18:K24" si="3">LEN(C18)</f>
        <v>0</v>
      </c>
      <c r="L18" s="127">
        <f t="shared" ref="L18:L24" si="4">G18+H18</f>
        <v>0</v>
      </c>
    </row>
    <row r="19" spans="2:12" ht="50.1" customHeight="1" x14ac:dyDescent="0.25">
      <c r="B19" s="133">
        <f t="shared" si="2"/>
        <v>8</v>
      </c>
      <c r="C19" s="485"/>
      <c r="D19" s="486"/>
      <c r="E19" s="486"/>
      <c r="F19" s="487"/>
      <c r="G19" s="122"/>
      <c r="H19" s="134"/>
      <c r="K19" s="127">
        <f t="shared" si="3"/>
        <v>0</v>
      </c>
      <c r="L19" s="127">
        <f t="shared" si="4"/>
        <v>0</v>
      </c>
    </row>
    <row r="20" spans="2:12" ht="50.1" customHeight="1" x14ac:dyDescent="0.25">
      <c r="B20" s="131">
        <f t="shared" si="2"/>
        <v>9</v>
      </c>
      <c r="C20" s="479"/>
      <c r="D20" s="480"/>
      <c r="E20" s="480"/>
      <c r="F20" s="481"/>
      <c r="G20" s="121"/>
      <c r="H20" s="132"/>
      <c r="K20" s="127">
        <f t="shared" si="3"/>
        <v>0</v>
      </c>
      <c r="L20" s="127">
        <f t="shared" si="4"/>
        <v>0</v>
      </c>
    </row>
    <row r="21" spans="2:12" ht="50.1" customHeight="1" x14ac:dyDescent="0.25">
      <c r="B21" s="133">
        <f t="shared" si="2"/>
        <v>10</v>
      </c>
      <c r="C21" s="482"/>
      <c r="D21" s="483"/>
      <c r="E21" s="483"/>
      <c r="F21" s="484"/>
      <c r="G21" s="122"/>
      <c r="H21" s="134"/>
      <c r="K21" s="127">
        <f t="shared" si="3"/>
        <v>0</v>
      </c>
      <c r="L21" s="127">
        <f t="shared" si="4"/>
        <v>0</v>
      </c>
    </row>
    <row r="22" spans="2:12" ht="50.1" customHeight="1" x14ac:dyDescent="0.25">
      <c r="B22" s="131">
        <f t="shared" si="2"/>
        <v>11</v>
      </c>
      <c r="C22" s="479"/>
      <c r="D22" s="480"/>
      <c r="E22" s="480"/>
      <c r="F22" s="481"/>
      <c r="G22" s="121"/>
      <c r="H22" s="132"/>
      <c r="K22" s="127">
        <f t="shared" si="3"/>
        <v>0</v>
      </c>
      <c r="L22" s="127">
        <f t="shared" si="4"/>
        <v>0</v>
      </c>
    </row>
    <row r="23" spans="2:12" ht="50.1" customHeight="1" x14ac:dyDescent="0.25">
      <c r="B23" s="133">
        <f t="shared" si="2"/>
        <v>12</v>
      </c>
      <c r="C23" s="485"/>
      <c r="D23" s="486"/>
      <c r="E23" s="486"/>
      <c r="F23" s="487"/>
      <c r="G23" s="122"/>
      <c r="H23" s="134"/>
      <c r="K23" s="127">
        <f t="shared" si="3"/>
        <v>0</v>
      </c>
      <c r="L23" s="127">
        <f t="shared" si="4"/>
        <v>0</v>
      </c>
    </row>
    <row r="24" spans="2:12" ht="24" thickBot="1" x14ac:dyDescent="0.3">
      <c r="B24" s="135" t="s">
        <v>717</v>
      </c>
      <c r="C24" s="488"/>
      <c r="D24" s="489"/>
      <c r="E24" s="489"/>
      <c r="F24" s="490"/>
      <c r="G24" s="136"/>
      <c r="H24" s="137"/>
      <c r="K24" s="127">
        <f t="shared" si="3"/>
        <v>0</v>
      </c>
      <c r="L24" s="127">
        <f t="shared" si="4"/>
        <v>0</v>
      </c>
    </row>
    <row r="25" spans="2:12" x14ac:dyDescent="0.25">
      <c r="B25" s="127"/>
      <c r="C25" s="475"/>
      <c r="D25" s="475"/>
      <c r="E25" s="475"/>
      <c r="F25" s="475"/>
      <c r="G25" s="475"/>
      <c r="H25" s="475"/>
      <c r="K25" s="127"/>
      <c r="L25" s="127"/>
    </row>
    <row r="26" spans="2:12" x14ac:dyDescent="0.25">
      <c r="L26" s="127"/>
    </row>
    <row r="27" spans="2:12" x14ac:dyDescent="0.25">
      <c r="L27" s="127"/>
    </row>
    <row r="28" spans="2:12" x14ac:dyDescent="0.25">
      <c r="L28" s="127"/>
    </row>
    <row r="29" spans="2:12" x14ac:dyDescent="0.25">
      <c r="L29" s="127"/>
    </row>
    <row r="30" spans="2:12" x14ac:dyDescent="0.25"/>
    <row r="31" spans="2:12" x14ac:dyDescent="0.25"/>
    <row r="32" spans="2:12" x14ac:dyDescent="0.25"/>
    <row r="33" x14ac:dyDescent="0.25"/>
    <row r="34" x14ac:dyDescent="0.25"/>
    <row r="35" x14ac:dyDescent="0.25"/>
    <row r="36" x14ac:dyDescent="0.25"/>
    <row r="37" x14ac:dyDescent="0.25"/>
    <row r="38" x14ac:dyDescent="0.25"/>
    <row r="39" x14ac:dyDescent="0.25"/>
    <row r="40" x14ac:dyDescent="0.25"/>
  </sheetData>
  <sheetProtection algorithmName="SHA-512" hashValue="nejuZPm2NUz/X6tYzMTampdgdDlmh2A6+AJt2dVjYJcuR233FudDT2u9LyrnJERXVEgS/5BmWIjFpRtMZ+Oz3Q==" saltValue="FEzbdQs+SHSOfUiUOhLRyA==" spinCount="100000" sheet="1" objects="1" scenarios="1" formatCells="0" formatColumns="0" formatRows="0" insertRows="0" deleteColumns="0" selectLockedCells="1" autoFilter="0"/>
  <mergeCells count="16">
    <mergeCell ref="B4:F5"/>
    <mergeCell ref="C25:H25"/>
    <mergeCell ref="C11:F11"/>
    <mergeCell ref="C12:F12"/>
    <mergeCell ref="C13:F13"/>
    <mergeCell ref="C14:F14"/>
    <mergeCell ref="C15:F15"/>
    <mergeCell ref="C16:F16"/>
    <mergeCell ref="C17:F17"/>
    <mergeCell ref="C18:F18"/>
    <mergeCell ref="C19:F19"/>
    <mergeCell ref="C20:F20"/>
    <mergeCell ref="C21:F21"/>
    <mergeCell ref="C22:F22"/>
    <mergeCell ref="C23:F23"/>
    <mergeCell ref="C24:F24"/>
  </mergeCells>
  <conditionalFormatting sqref="L12:L24">
    <cfRule type="cellIs" dxfId="5" priority="1" operator="greaterThan">
      <formula>$G$7</formula>
    </cfRule>
  </conditionalFormatting>
  <dataValidations count="1">
    <dataValidation type="whole" allowBlank="1" showInputMessage="1" showErrorMessage="1" errorTitle="Datos Validos " error="En número entero el Mes y la Duración en meses de la actividad." sqref="G12:H24">
      <formula1>0</formula1>
      <formula2>48</formula2>
    </dataValidation>
  </dataValidations>
  <printOptions horizontalCentered="1"/>
  <pageMargins left="0.70866141732283472" right="0.70866141732283472" top="0.74803149606299213" bottom="0.74803149606299213" header="0.31496062992125984" footer="0.31496062992125984"/>
  <pageSetup scale="70" orientation="portrait" r:id="rId1"/>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tint="0.39997558519241921"/>
  </sheetPr>
  <dimension ref="A1:Z69"/>
  <sheetViews>
    <sheetView showGridLines="0" view="pageBreakPreview" topLeftCell="A4" zoomScale="85" zoomScaleNormal="85" zoomScaleSheetLayoutView="85" workbookViewId="0">
      <selection activeCell="E13" sqref="E13"/>
    </sheetView>
  </sheetViews>
  <sheetFormatPr baseColWidth="10" defaultColWidth="0" defaultRowHeight="15" zeroHeight="1" x14ac:dyDescent="0.25"/>
  <cols>
    <col min="1" max="1" width="4.42578125" customWidth="1"/>
    <col min="2" max="2" width="3.42578125" customWidth="1"/>
    <col min="3" max="3" width="9.28515625" customWidth="1"/>
    <col min="4" max="4" width="10.85546875" customWidth="1"/>
    <col min="5" max="6" width="29.140625" customWidth="1"/>
    <col min="7" max="7" width="8.28515625" customWidth="1"/>
    <col min="8" max="8" width="10.85546875" customWidth="1"/>
    <col min="9" max="10" width="11.140625" customWidth="1"/>
    <col min="11" max="11" width="4" customWidth="1"/>
    <col min="12" max="13" width="4.85546875" customWidth="1"/>
    <col min="14" max="14" width="17.7109375" customWidth="1"/>
    <col min="15" max="15" width="6" customWidth="1"/>
    <col min="16" max="21" width="5.140625" customWidth="1"/>
    <col min="22" max="22" width="53.5703125" bestFit="1" customWidth="1"/>
    <col min="23" max="24" width="43.5703125" customWidth="1"/>
    <col min="25" max="26" width="11.42578125" customWidth="1"/>
    <col min="27" max="16384" width="11.42578125" hidden="1"/>
  </cols>
  <sheetData>
    <row r="1" spans="2:25" ht="25.5" customHeight="1" x14ac:dyDescent="0.25"/>
    <row r="2" spans="2:25" ht="104.25" customHeight="1" thickBot="1" x14ac:dyDescent="0.3"/>
    <row r="3" spans="2:25" ht="7.5" hidden="1" customHeight="1" thickBot="1" x14ac:dyDescent="0.3"/>
    <row r="4" spans="2:25" ht="48.75" customHeight="1" thickBot="1" x14ac:dyDescent="0.3">
      <c r="B4" s="495" t="str">
        <f>Datos_Generales!B3</f>
        <v>PRESENTACIÓN DE PROYECTOS 
DE INVESTIGACIÓN</v>
      </c>
      <c r="C4" s="496"/>
      <c r="D4" s="496"/>
      <c r="E4" s="496"/>
      <c r="F4" s="497"/>
      <c r="G4" s="491" t="s">
        <v>923</v>
      </c>
      <c r="H4" s="492"/>
      <c r="I4" s="491" t="s">
        <v>925</v>
      </c>
      <c r="J4" s="492"/>
    </row>
    <row r="5" spans="2:25" ht="32.25" thickBot="1" x14ac:dyDescent="0.3">
      <c r="B5" s="498"/>
      <c r="C5" s="499"/>
      <c r="D5" s="499"/>
      <c r="E5" s="499"/>
      <c r="F5" s="500"/>
      <c r="G5" s="493" t="s">
        <v>924</v>
      </c>
      <c r="H5" s="494"/>
      <c r="I5" s="504" t="s">
        <v>58</v>
      </c>
      <c r="J5" s="505"/>
      <c r="P5" s="28" t="s">
        <v>43</v>
      </c>
      <c r="Q5" s="28" t="s">
        <v>31</v>
      </c>
      <c r="R5" s="28" t="s">
        <v>21</v>
      </c>
      <c r="S5" s="28" t="s">
        <v>54</v>
      </c>
      <c r="T5" s="28" t="s">
        <v>70</v>
      </c>
      <c r="U5" s="28" t="s">
        <v>63</v>
      </c>
    </row>
    <row r="6" spans="2:25" x14ac:dyDescent="0.25">
      <c r="P6" s="29">
        <v>3</v>
      </c>
      <c r="Q6" s="29">
        <f>P6+1</f>
        <v>4</v>
      </c>
      <c r="R6" s="29">
        <f t="shared" ref="R6:U6" si="0">Q6+1</f>
        <v>5</v>
      </c>
      <c r="S6" s="29">
        <f t="shared" si="0"/>
        <v>6</v>
      </c>
      <c r="T6" s="29">
        <f t="shared" si="0"/>
        <v>7</v>
      </c>
      <c r="U6" s="29">
        <f t="shared" si="0"/>
        <v>8</v>
      </c>
    </row>
    <row r="7" spans="2:25" x14ac:dyDescent="0.25">
      <c r="B7" s="30" t="s">
        <v>956</v>
      </c>
      <c r="C7" s="31" t="s">
        <v>766</v>
      </c>
      <c r="D7" s="32"/>
      <c r="E7" s="32"/>
      <c r="F7" s="32"/>
      <c r="G7" s="32"/>
      <c r="H7" s="33">
        <f>HLOOKUP(J7,P5:U7,2,0)</f>
        <v>3</v>
      </c>
      <c r="I7" s="284">
        <f>H31</f>
        <v>0</v>
      </c>
      <c r="J7" s="34" t="str">
        <f>IFERROR(Integrantes!I7,"NA")</f>
        <v>INV</v>
      </c>
    </row>
    <row r="8" spans="2:25" ht="15" customHeight="1" thickBot="1" x14ac:dyDescent="0.4">
      <c r="H8" s="99"/>
      <c r="P8" s="503" t="s">
        <v>653</v>
      </c>
      <c r="Q8" s="503"/>
      <c r="R8" s="503"/>
      <c r="S8" s="503"/>
      <c r="T8" s="503"/>
      <c r="U8" s="503"/>
    </row>
    <row r="9" spans="2:25" ht="36" customHeight="1" thickBot="1" x14ac:dyDescent="0.3">
      <c r="B9" s="35" t="s">
        <v>642</v>
      </c>
      <c r="C9" s="506" t="s">
        <v>654</v>
      </c>
      <c r="D9" s="506"/>
      <c r="E9" s="192" t="s">
        <v>655</v>
      </c>
      <c r="F9" s="192" t="s">
        <v>656</v>
      </c>
      <c r="G9" s="36" t="s">
        <v>944</v>
      </c>
      <c r="H9" s="98" t="s">
        <v>877</v>
      </c>
      <c r="I9" s="507" t="s">
        <v>900</v>
      </c>
      <c r="J9" s="508"/>
      <c r="L9" s="232"/>
      <c r="N9" s="1" t="s">
        <v>4</v>
      </c>
      <c r="O9" s="1" t="s">
        <v>657</v>
      </c>
      <c r="P9" s="28" t="s">
        <v>43</v>
      </c>
      <c r="Q9" s="28" t="s">
        <v>31</v>
      </c>
      <c r="R9" s="28" t="s">
        <v>21</v>
      </c>
      <c r="S9" s="28" t="s">
        <v>54</v>
      </c>
      <c r="T9" s="28" t="s">
        <v>70</v>
      </c>
      <c r="U9" s="28" t="s">
        <v>63</v>
      </c>
      <c r="V9" s="1" t="s">
        <v>658</v>
      </c>
      <c r="W9" s="1" t="s">
        <v>659</v>
      </c>
      <c r="X9" s="1" t="s">
        <v>857</v>
      </c>
      <c r="Y9" s="165" t="s">
        <v>775</v>
      </c>
    </row>
    <row r="10" spans="2:25" ht="15" customHeight="1" thickTop="1" x14ac:dyDescent="0.25">
      <c r="B10" s="37">
        <v>1</v>
      </c>
      <c r="C10" s="509"/>
      <c r="D10" s="510"/>
      <c r="E10" s="203"/>
      <c r="F10" s="252"/>
      <c r="G10" s="205">
        <v>0</v>
      </c>
      <c r="H10" s="207">
        <f>IFERROR(VLOOKUP($C10,Tabla_prod,$H$7,0)*G10,0)</f>
        <v>0</v>
      </c>
      <c r="I10" s="511"/>
      <c r="J10" s="512"/>
      <c r="L10" s="233">
        <f>IFERROR(VLOOKUP($C10,$N$9:$O$35,2,0),0)</f>
        <v>0</v>
      </c>
      <c r="N10" s="267" t="s">
        <v>20</v>
      </c>
      <c r="O10" s="267" t="s">
        <v>660</v>
      </c>
      <c r="P10" s="38">
        <v>20</v>
      </c>
      <c r="Q10" s="38">
        <v>20</v>
      </c>
      <c r="R10" s="38">
        <v>0</v>
      </c>
      <c r="S10" s="38">
        <v>0</v>
      </c>
      <c r="T10" s="38">
        <v>0</v>
      </c>
      <c r="U10" s="38">
        <v>0</v>
      </c>
      <c r="V10" s="2" t="s">
        <v>661</v>
      </c>
      <c r="W10" s="2" t="s">
        <v>662</v>
      </c>
      <c r="X10" s="2" t="s">
        <v>858</v>
      </c>
      <c r="Y10" t="s">
        <v>775</v>
      </c>
    </row>
    <row r="11" spans="2:25" ht="15" customHeight="1" x14ac:dyDescent="0.25">
      <c r="B11" s="39">
        <v>2</v>
      </c>
      <c r="C11" s="513"/>
      <c r="D11" s="514"/>
      <c r="E11" s="204"/>
      <c r="F11" s="253"/>
      <c r="G11" s="205">
        <v>0</v>
      </c>
      <c r="H11" s="208">
        <f t="shared" ref="H11:H30" si="1">IFERROR(VLOOKUP($C11,Tabla_prod,$H$7,0)*G11,0)</f>
        <v>0</v>
      </c>
      <c r="I11" s="515"/>
      <c r="J11" s="516"/>
      <c r="L11" s="233" t="e">
        <f t="shared" ref="L11:L30" si="2">VLOOKUP($C11,$N$9:$O$35,2,0)</f>
        <v>#N/A</v>
      </c>
      <c r="N11" s="268" t="s">
        <v>29</v>
      </c>
      <c r="O11" s="268" t="s">
        <v>660</v>
      </c>
      <c r="P11" s="40">
        <v>18</v>
      </c>
      <c r="Q11" s="40">
        <v>18</v>
      </c>
      <c r="R11" s="40">
        <v>0</v>
      </c>
      <c r="S11" s="40">
        <v>0</v>
      </c>
      <c r="T11" s="40">
        <v>0</v>
      </c>
      <c r="U11" s="40">
        <v>0</v>
      </c>
      <c r="V11" s="3" t="s">
        <v>661</v>
      </c>
      <c r="W11" s="3" t="s">
        <v>663</v>
      </c>
      <c r="X11" s="3" t="s">
        <v>858</v>
      </c>
      <c r="Y11" t="s">
        <v>775</v>
      </c>
    </row>
    <row r="12" spans="2:25" ht="15" customHeight="1" x14ac:dyDescent="0.25">
      <c r="B12" s="39">
        <v>3</v>
      </c>
      <c r="C12" s="513"/>
      <c r="D12" s="514"/>
      <c r="E12" s="204"/>
      <c r="F12" s="253"/>
      <c r="G12" s="205">
        <v>0</v>
      </c>
      <c r="H12" s="208">
        <f t="shared" si="1"/>
        <v>0</v>
      </c>
      <c r="I12" s="515"/>
      <c r="J12" s="516"/>
      <c r="L12" s="233" t="e">
        <f t="shared" si="2"/>
        <v>#N/A</v>
      </c>
      <c r="N12" s="268" t="s">
        <v>41</v>
      </c>
      <c r="O12" s="268" t="s">
        <v>660</v>
      </c>
      <c r="P12" s="40">
        <v>16</v>
      </c>
      <c r="Q12" s="40">
        <v>16</v>
      </c>
      <c r="R12" s="40">
        <v>0</v>
      </c>
      <c r="S12" s="40">
        <v>0</v>
      </c>
      <c r="T12" s="40">
        <v>0</v>
      </c>
      <c r="U12" s="40">
        <v>0</v>
      </c>
      <c r="V12" s="3" t="s">
        <v>661</v>
      </c>
      <c r="W12" s="3" t="s">
        <v>664</v>
      </c>
      <c r="X12" s="3" t="s">
        <v>858</v>
      </c>
      <c r="Y12" t="s">
        <v>775</v>
      </c>
    </row>
    <row r="13" spans="2:25" ht="15" customHeight="1" x14ac:dyDescent="0.25">
      <c r="B13" s="39">
        <v>4</v>
      </c>
      <c r="C13" s="513"/>
      <c r="D13" s="514"/>
      <c r="E13" s="204"/>
      <c r="F13" s="253"/>
      <c r="G13" s="205">
        <v>0</v>
      </c>
      <c r="H13" s="208">
        <f t="shared" si="1"/>
        <v>0</v>
      </c>
      <c r="I13" s="515"/>
      <c r="J13" s="516"/>
      <c r="L13" s="233" t="e">
        <f t="shared" si="2"/>
        <v>#N/A</v>
      </c>
      <c r="N13" s="268" t="s">
        <v>51</v>
      </c>
      <c r="O13" s="268" t="s">
        <v>660</v>
      </c>
      <c r="P13" s="40">
        <v>14</v>
      </c>
      <c r="Q13" s="40">
        <v>14</v>
      </c>
      <c r="R13" s="40">
        <v>0</v>
      </c>
      <c r="S13" s="40">
        <v>0</v>
      </c>
      <c r="T13" s="40">
        <v>0</v>
      </c>
      <c r="U13" s="40">
        <v>0</v>
      </c>
      <c r="V13" s="4" t="s">
        <v>661</v>
      </c>
      <c r="W13" s="4" t="s">
        <v>665</v>
      </c>
      <c r="X13" s="4" t="s">
        <v>858</v>
      </c>
      <c r="Y13" t="s">
        <v>775</v>
      </c>
    </row>
    <row r="14" spans="2:25" ht="15" customHeight="1" x14ac:dyDescent="0.25">
      <c r="B14" s="39">
        <v>5</v>
      </c>
      <c r="C14" s="513"/>
      <c r="D14" s="514"/>
      <c r="E14" s="204"/>
      <c r="F14" s="253"/>
      <c r="G14" s="205">
        <v>0</v>
      </c>
      <c r="H14" s="208">
        <f t="shared" si="1"/>
        <v>0</v>
      </c>
      <c r="I14" s="515"/>
      <c r="J14" s="516"/>
      <c r="L14" s="233" t="e">
        <f t="shared" si="2"/>
        <v>#N/A</v>
      </c>
      <c r="N14" s="268" t="s">
        <v>61</v>
      </c>
      <c r="O14" s="268" t="s">
        <v>660</v>
      </c>
      <c r="P14" s="40">
        <v>12</v>
      </c>
      <c r="Q14" s="40">
        <v>12</v>
      </c>
      <c r="R14" s="40">
        <v>0</v>
      </c>
      <c r="S14" s="40">
        <v>0</v>
      </c>
      <c r="T14" s="40">
        <v>0</v>
      </c>
      <c r="U14" s="40">
        <v>0</v>
      </c>
      <c r="V14" s="4" t="s">
        <v>661</v>
      </c>
      <c r="W14" s="4" t="s">
        <v>666</v>
      </c>
      <c r="X14" s="4" t="s">
        <v>858</v>
      </c>
      <c r="Y14" t="s">
        <v>775</v>
      </c>
    </row>
    <row r="15" spans="2:25" ht="15" customHeight="1" x14ac:dyDescent="0.25">
      <c r="B15" s="39">
        <v>6</v>
      </c>
      <c r="C15" s="513"/>
      <c r="D15" s="514"/>
      <c r="E15" s="204"/>
      <c r="F15" s="253"/>
      <c r="G15" s="205">
        <v>0</v>
      </c>
      <c r="H15" s="208">
        <f t="shared" si="1"/>
        <v>0</v>
      </c>
      <c r="I15" s="515"/>
      <c r="J15" s="516"/>
      <c r="L15" s="233" t="e">
        <f t="shared" si="2"/>
        <v>#N/A</v>
      </c>
      <c r="N15" s="268" t="s">
        <v>69</v>
      </c>
      <c r="O15" s="268" t="s">
        <v>660</v>
      </c>
      <c r="P15" s="40">
        <v>8</v>
      </c>
      <c r="Q15" s="40">
        <v>8</v>
      </c>
      <c r="R15" s="40">
        <v>1</v>
      </c>
      <c r="S15" s="40">
        <v>0</v>
      </c>
      <c r="T15" s="40">
        <v>0</v>
      </c>
      <c r="U15" s="40">
        <v>0</v>
      </c>
      <c r="V15" s="4" t="s">
        <v>661</v>
      </c>
      <c r="W15" s="4" t="s">
        <v>667</v>
      </c>
      <c r="X15" s="4" t="s">
        <v>858</v>
      </c>
      <c r="Y15" t="s">
        <v>775</v>
      </c>
    </row>
    <row r="16" spans="2:25" ht="15" customHeight="1" x14ac:dyDescent="0.25">
      <c r="B16" s="39">
        <v>7</v>
      </c>
      <c r="C16" s="513"/>
      <c r="D16" s="514"/>
      <c r="E16" s="204"/>
      <c r="F16" s="253"/>
      <c r="G16" s="205">
        <v>0</v>
      </c>
      <c r="H16" s="208">
        <f t="shared" si="1"/>
        <v>0</v>
      </c>
      <c r="I16" s="515"/>
      <c r="J16" s="516"/>
      <c r="L16" s="233" t="e">
        <f t="shared" si="2"/>
        <v>#N/A</v>
      </c>
      <c r="N16" s="268" t="s">
        <v>76</v>
      </c>
      <c r="O16" s="268" t="s">
        <v>660</v>
      </c>
      <c r="P16" s="40">
        <v>20</v>
      </c>
      <c r="Q16" s="40">
        <v>20</v>
      </c>
      <c r="R16" s="40">
        <v>0</v>
      </c>
      <c r="S16" s="40">
        <v>0</v>
      </c>
      <c r="T16" s="40">
        <v>0</v>
      </c>
      <c r="U16" s="40">
        <v>0</v>
      </c>
      <c r="V16" s="4" t="s">
        <v>661</v>
      </c>
      <c r="W16" s="4" t="s">
        <v>668</v>
      </c>
      <c r="X16" s="4" t="s">
        <v>858</v>
      </c>
      <c r="Y16" t="s">
        <v>775</v>
      </c>
    </row>
    <row r="17" spans="2:25" ht="15" customHeight="1" x14ac:dyDescent="0.25">
      <c r="B17" s="39">
        <v>8</v>
      </c>
      <c r="C17" s="513"/>
      <c r="D17" s="514"/>
      <c r="E17" s="204"/>
      <c r="F17" s="253" t="str">
        <f t="shared" ref="F17:F30" si="3">IFERROR(VLOOKUP(C17,$N$9:$Y$43,11,0),"")</f>
        <v/>
      </c>
      <c r="G17" s="205">
        <v>0</v>
      </c>
      <c r="H17" s="208">
        <f t="shared" si="1"/>
        <v>0</v>
      </c>
      <c r="I17" s="515"/>
      <c r="J17" s="516"/>
      <c r="L17" s="233" t="e">
        <f t="shared" si="2"/>
        <v>#N/A</v>
      </c>
      <c r="N17" s="268" t="s">
        <v>82</v>
      </c>
      <c r="O17" s="268" t="s">
        <v>660</v>
      </c>
      <c r="P17" s="40">
        <v>10</v>
      </c>
      <c r="Q17" s="40">
        <v>10</v>
      </c>
      <c r="R17" s="40">
        <v>0</v>
      </c>
      <c r="S17" s="40">
        <v>0</v>
      </c>
      <c r="T17" s="40">
        <v>0</v>
      </c>
      <c r="U17" s="40">
        <v>0</v>
      </c>
      <c r="V17" s="4" t="s">
        <v>661</v>
      </c>
      <c r="W17" s="4" t="s">
        <v>669</v>
      </c>
      <c r="X17" s="4" t="s">
        <v>858</v>
      </c>
      <c r="Y17" t="s">
        <v>775</v>
      </c>
    </row>
    <row r="18" spans="2:25" ht="15" customHeight="1" x14ac:dyDescent="0.25">
      <c r="B18" s="39">
        <v>9</v>
      </c>
      <c r="C18" s="513"/>
      <c r="D18" s="514"/>
      <c r="E18" s="204"/>
      <c r="F18" s="253" t="str">
        <f t="shared" si="3"/>
        <v/>
      </c>
      <c r="G18" s="205">
        <v>0</v>
      </c>
      <c r="H18" s="208">
        <f t="shared" si="1"/>
        <v>0</v>
      </c>
      <c r="I18" s="515"/>
      <c r="J18" s="516"/>
      <c r="L18" s="233" t="e">
        <f t="shared" si="2"/>
        <v>#N/A</v>
      </c>
      <c r="N18" s="268" t="s">
        <v>88</v>
      </c>
      <c r="O18" s="268" t="s">
        <v>660</v>
      </c>
      <c r="P18" s="40">
        <v>20</v>
      </c>
      <c r="Q18" s="40">
        <v>20</v>
      </c>
      <c r="R18" s="40">
        <v>0</v>
      </c>
      <c r="S18" s="40">
        <v>0</v>
      </c>
      <c r="T18" s="40">
        <v>0</v>
      </c>
      <c r="U18" s="40">
        <v>0</v>
      </c>
      <c r="V18" s="4" t="s">
        <v>661</v>
      </c>
      <c r="W18" s="4" t="s">
        <v>670</v>
      </c>
      <c r="X18" s="4" t="s">
        <v>860</v>
      </c>
      <c r="Y18" t="s">
        <v>775</v>
      </c>
    </row>
    <row r="19" spans="2:25" ht="15" customHeight="1" x14ac:dyDescent="0.25">
      <c r="B19" s="39">
        <v>10</v>
      </c>
      <c r="C19" s="513"/>
      <c r="D19" s="514"/>
      <c r="E19" s="204"/>
      <c r="F19" s="253" t="str">
        <f t="shared" si="3"/>
        <v/>
      </c>
      <c r="G19" s="205">
        <v>0</v>
      </c>
      <c r="H19" s="208">
        <f t="shared" si="1"/>
        <v>0</v>
      </c>
      <c r="I19" s="515"/>
      <c r="J19" s="516"/>
      <c r="L19" s="233" t="e">
        <f t="shared" si="2"/>
        <v>#N/A</v>
      </c>
      <c r="N19" s="268" t="s">
        <v>92</v>
      </c>
      <c r="O19" s="268" t="s">
        <v>660</v>
      </c>
      <c r="P19" s="40">
        <v>10</v>
      </c>
      <c r="Q19" s="40">
        <v>10</v>
      </c>
      <c r="R19" s="40">
        <v>0</v>
      </c>
      <c r="S19" s="40">
        <v>0</v>
      </c>
      <c r="T19" s="40">
        <v>0</v>
      </c>
      <c r="U19" s="40">
        <v>0</v>
      </c>
      <c r="V19" s="4" t="s">
        <v>661</v>
      </c>
      <c r="W19" s="4" t="s">
        <v>671</v>
      </c>
      <c r="X19" s="4" t="s">
        <v>862</v>
      </c>
      <c r="Y19" t="s">
        <v>775</v>
      </c>
    </row>
    <row r="20" spans="2:25" ht="15" customHeight="1" x14ac:dyDescent="0.25">
      <c r="B20" s="39">
        <v>11</v>
      </c>
      <c r="C20" s="513"/>
      <c r="D20" s="514"/>
      <c r="E20" s="204"/>
      <c r="F20" s="253" t="str">
        <f t="shared" si="3"/>
        <v/>
      </c>
      <c r="G20" s="205">
        <v>0</v>
      </c>
      <c r="H20" s="208">
        <f t="shared" si="1"/>
        <v>0</v>
      </c>
      <c r="I20" s="515"/>
      <c r="J20" s="516"/>
      <c r="L20" s="233" t="e">
        <f t="shared" si="2"/>
        <v>#N/A</v>
      </c>
      <c r="N20" s="268" t="s">
        <v>97</v>
      </c>
      <c r="O20" s="268" t="s">
        <v>660</v>
      </c>
      <c r="P20" s="40">
        <v>5</v>
      </c>
      <c r="Q20" s="40">
        <v>5</v>
      </c>
      <c r="R20" s="40">
        <v>0</v>
      </c>
      <c r="S20" s="40">
        <v>0</v>
      </c>
      <c r="T20" s="40">
        <v>0</v>
      </c>
      <c r="U20" s="40">
        <v>0</v>
      </c>
      <c r="V20" s="4" t="s">
        <v>661</v>
      </c>
      <c r="W20" s="4" t="s">
        <v>672</v>
      </c>
      <c r="X20" s="4" t="s">
        <v>861</v>
      </c>
      <c r="Y20" t="s">
        <v>775</v>
      </c>
    </row>
    <row r="21" spans="2:25" ht="15" customHeight="1" x14ac:dyDescent="0.25">
      <c r="B21" s="39">
        <v>12</v>
      </c>
      <c r="C21" s="513"/>
      <c r="D21" s="514"/>
      <c r="E21" s="204"/>
      <c r="F21" s="253" t="str">
        <f t="shared" si="3"/>
        <v/>
      </c>
      <c r="G21" s="205">
        <v>0</v>
      </c>
      <c r="H21" s="208">
        <f t="shared" si="1"/>
        <v>0</v>
      </c>
      <c r="I21" s="515"/>
      <c r="J21" s="516"/>
      <c r="L21" s="233" t="e">
        <f t="shared" si="2"/>
        <v>#N/A</v>
      </c>
      <c r="N21" s="268" t="s">
        <v>101</v>
      </c>
      <c r="O21" s="268" t="s">
        <v>660</v>
      </c>
      <c r="P21" s="40">
        <v>30</v>
      </c>
      <c r="Q21" s="40">
        <v>30</v>
      </c>
      <c r="R21" s="40">
        <v>0</v>
      </c>
      <c r="S21" s="40">
        <v>0</v>
      </c>
      <c r="T21" s="40">
        <v>0</v>
      </c>
      <c r="U21" s="40">
        <v>0</v>
      </c>
      <c r="V21" s="4" t="s">
        <v>661</v>
      </c>
      <c r="W21" s="4" t="s">
        <v>673</v>
      </c>
      <c r="X21" s="4" t="s">
        <v>863</v>
      </c>
      <c r="Y21" t="s">
        <v>775</v>
      </c>
    </row>
    <row r="22" spans="2:25" ht="15" customHeight="1" x14ac:dyDescent="0.25">
      <c r="B22" s="39">
        <v>13</v>
      </c>
      <c r="C22" s="513"/>
      <c r="D22" s="514"/>
      <c r="E22" s="204"/>
      <c r="F22" s="253" t="str">
        <f t="shared" si="3"/>
        <v/>
      </c>
      <c r="G22" s="205">
        <v>0</v>
      </c>
      <c r="H22" s="208">
        <f t="shared" si="1"/>
        <v>0</v>
      </c>
      <c r="I22" s="515"/>
      <c r="J22" s="516"/>
      <c r="L22" s="233" t="e">
        <f t="shared" si="2"/>
        <v>#N/A</v>
      </c>
      <c r="N22" s="268" t="s">
        <v>105</v>
      </c>
      <c r="O22" s="268" t="s">
        <v>660</v>
      </c>
      <c r="P22" s="40">
        <v>8</v>
      </c>
      <c r="Q22" s="40">
        <v>8</v>
      </c>
      <c r="R22" s="40">
        <v>0</v>
      </c>
      <c r="S22" s="40">
        <v>0</v>
      </c>
      <c r="T22" s="40">
        <v>0</v>
      </c>
      <c r="U22" s="40">
        <v>0</v>
      </c>
      <c r="V22" s="4" t="s">
        <v>661</v>
      </c>
      <c r="W22" s="4" t="s">
        <v>674</v>
      </c>
      <c r="X22" s="4" t="s">
        <v>859</v>
      </c>
      <c r="Y22" t="s">
        <v>775</v>
      </c>
    </row>
    <row r="23" spans="2:25" ht="15" customHeight="1" x14ac:dyDescent="0.25">
      <c r="B23" s="39">
        <v>14</v>
      </c>
      <c r="C23" s="513"/>
      <c r="D23" s="514"/>
      <c r="E23" s="204"/>
      <c r="F23" s="253" t="str">
        <f t="shared" si="3"/>
        <v/>
      </c>
      <c r="G23" s="205">
        <v>0</v>
      </c>
      <c r="H23" s="208">
        <f t="shared" si="1"/>
        <v>0</v>
      </c>
      <c r="I23" s="515"/>
      <c r="J23" s="516"/>
      <c r="L23" s="233" t="e">
        <f t="shared" si="2"/>
        <v>#N/A</v>
      </c>
      <c r="N23" s="268" t="s">
        <v>109</v>
      </c>
      <c r="O23" s="268" t="s">
        <v>660</v>
      </c>
      <c r="P23" s="40">
        <v>6</v>
      </c>
      <c r="Q23" s="40">
        <v>6</v>
      </c>
      <c r="R23" s="40">
        <v>0</v>
      </c>
      <c r="S23" s="40">
        <v>0</v>
      </c>
      <c r="T23" s="40">
        <v>0</v>
      </c>
      <c r="U23" s="40">
        <v>0</v>
      </c>
      <c r="V23" s="4" t="s">
        <v>661</v>
      </c>
      <c r="W23" s="4" t="s">
        <v>675</v>
      </c>
      <c r="X23" s="4" t="s">
        <v>859</v>
      </c>
      <c r="Y23" t="s">
        <v>775</v>
      </c>
    </row>
    <row r="24" spans="2:25" ht="15" customHeight="1" x14ac:dyDescent="0.25">
      <c r="B24" s="39">
        <v>15</v>
      </c>
      <c r="C24" s="513"/>
      <c r="D24" s="514"/>
      <c r="E24" s="204"/>
      <c r="F24" s="253" t="str">
        <f t="shared" si="3"/>
        <v/>
      </c>
      <c r="G24" s="205">
        <v>0</v>
      </c>
      <c r="H24" s="208">
        <f t="shared" si="1"/>
        <v>0</v>
      </c>
      <c r="I24" s="515"/>
      <c r="J24" s="516"/>
      <c r="L24" s="233" t="e">
        <f t="shared" si="2"/>
        <v>#N/A</v>
      </c>
      <c r="N24" s="268" t="s">
        <v>113</v>
      </c>
      <c r="O24" s="268" t="s">
        <v>676</v>
      </c>
      <c r="P24" s="40">
        <v>20</v>
      </c>
      <c r="Q24" s="40">
        <v>15</v>
      </c>
      <c r="R24" s="40">
        <v>0</v>
      </c>
      <c r="S24" s="40">
        <v>0</v>
      </c>
      <c r="T24" s="40">
        <v>0</v>
      </c>
      <c r="U24" s="40">
        <v>0</v>
      </c>
      <c r="V24" s="4" t="s">
        <v>677</v>
      </c>
      <c r="W24" s="4" t="s">
        <v>678</v>
      </c>
      <c r="X24" s="4" t="s">
        <v>864</v>
      </c>
      <c r="Y24" t="s">
        <v>775</v>
      </c>
    </row>
    <row r="25" spans="2:25" ht="15" customHeight="1" x14ac:dyDescent="0.25">
      <c r="B25" s="39">
        <v>16</v>
      </c>
      <c r="C25" s="513"/>
      <c r="D25" s="514"/>
      <c r="E25" s="204"/>
      <c r="F25" s="253" t="str">
        <f t="shared" si="3"/>
        <v/>
      </c>
      <c r="G25" s="205">
        <v>0</v>
      </c>
      <c r="H25" s="208">
        <f t="shared" si="1"/>
        <v>0</v>
      </c>
      <c r="I25" s="515"/>
      <c r="J25" s="516"/>
      <c r="L25" s="233" t="e">
        <f t="shared" si="2"/>
        <v>#N/A</v>
      </c>
      <c r="N25" s="268" t="s">
        <v>116</v>
      </c>
      <c r="O25" s="268" t="s">
        <v>676</v>
      </c>
      <c r="P25" s="40">
        <v>10</v>
      </c>
      <c r="Q25" s="40">
        <v>10</v>
      </c>
      <c r="R25" s="40">
        <v>0</v>
      </c>
      <c r="S25" s="40">
        <v>0</v>
      </c>
      <c r="T25" s="40">
        <v>0</v>
      </c>
      <c r="U25" s="40">
        <v>0</v>
      </c>
      <c r="V25" s="4" t="s">
        <v>677</v>
      </c>
      <c r="W25" s="4" t="s">
        <v>679</v>
      </c>
      <c r="X25" s="4" t="s">
        <v>865</v>
      </c>
      <c r="Y25" t="s">
        <v>775</v>
      </c>
    </row>
    <row r="26" spans="2:25" ht="15" customHeight="1" x14ac:dyDescent="0.25">
      <c r="B26" s="39">
        <v>17</v>
      </c>
      <c r="C26" s="513"/>
      <c r="D26" s="514"/>
      <c r="E26" s="204"/>
      <c r="F26" s="253" t="str">
        <f t="shared" si="3"/>
        <v/>
      </c>
      <c r="G26" s="205">
        <v>0</v>
      </c>
      <c r="H26" s="208">
        <f t="shared" si="1"/>
        <v>0</v>
      </c>
      <c r="I26" s="515"/>
      <c r="J26" s="516"/>
      <c r="L26" s="233" t="e">
        <f t="shared" si="2"/>
        <v>#N/A</v>
      </c>
      <c r="N26" s="268" t="s">
        <v>120</v>
      </c>
      <c r="O26" s="268" t="s">
        <v>676</v>
      </c>
      <c r="P26" s="40">
        <v>5</v>
      </c>
      <c r="Q26" s="40">
        <v>5</v>
      </c>
      <c r="R26" s="40">
        <v>0</v>
      </c>
      <c r="S26" s="40">
        <v>0</v>
      </c>
      <c r="T26" s="40">
        <v>0</v>
      </c>
      <c r="U26" s="40">
        <v>0</v>
      </c>
      <c r="V26" s="4" t="s">
        <v>677</v>
      </c>
      <c r="W26" s="4" t="s">
        <v>680</v>
      </c>
      <c r="X26" s="4" t="s">
        <v>866</v>
      </c>
      <c r="Y26" t="s">
        <v>775</v>
      </c>
    </row>
    <row r="27" spans="2:25" ht="15" customHeight="1" x14ac:dyDescent="0.25">
      <c r="B27" s="39">
        <v>18</v>
      </c>
      <c r="C27" s="513"/>
      <c r="D27" s="514"/>
      <c r="E27" s="204"/>
      <c r="F27" s="253" t="str">
        <f t="shared" si="3"/>
        <v/>
      </c>
      <c r="G27" s="205">
        <v>0</v>
      </c>
      <c r="H27" s="208">
        <f t="shared" si="1"/>
        <v>0</v>
      </c>
      <c r="I27" s="515"/>
      <c r="J27" s="516"/>
      <c r="L27" s="233" t="e">
        <f t="shared" si="2"/>
        <v>#N/A</v>
      </c>
      <c r="N27" s="268" t="s">
        <v>125</v>
      </c>
      <c r="O27" s="268" t="s">
        <v>676</v>
      </c>
      <c r="P27" s="40">
        <v>2.5</v>
      </c>
      <c r="Q27" s="40">
        <v>0</v>
      </c>
      <c r="R27" s="40">
        <v>0</v>
      </c>
      <c r="S27" s="40">
        <v>0</v>
      </c>
      <c r="T27" s="40">
        <v>0</v>
      </c>
      <c r="U27" s="40">
        <v>0</v>
      </c>
      <c r="V27" s="4" t="s">
        <v>677</v>
      </c>
      <c r="W27" s="4" t="s">
        <v>681</v>
      </c>
      <c r="X27" s="4" t="s">
        <v>867</v>
      </c>
      <c r="Y27" t="s">
        <v>775</v>
      </c>
    </row>
    <row r="28" spans="2:25" ht="15" customHeight="1" x14ac:dyDescent="0.25">
      <c r="B28" s="39">
        <v>19</v>
      </c>
      <c r="C28" s="513"/>
      <c r="D28" s="514"/>
      <c r="E28" s="204"/>
      <c r="F28" s="253" t="str">
        <f t="shared" si="3"/>
        <v/>
      </c>
      <c r="G28" s="205">
        <v>0</v>
      </c>
      <c r="H28" s="208">
        <f t="shared" si="1"/>
        <v>0</v>
      </c>
      <c r="I28" s="515"/>
      <c r="J28" s="516"/>
      <c r="L28" s="233" t="e">
        <f t="shared" si="2"/>
        <v>#N/A</v>
      </c>
      <c r="N28" s="268" t="s">
        <v>128</v>
      </c>
      <c r="O28" s="268" t="s">
        <v>676</v>
      </c>
      <c r="P28" s="40">
        <v>10</v>
      </c>
      <c r="Q28" s="40">
        <v>10</v>
      </c>
      <c r="R28" s="40">
        <v>0</v>
      </c>
      <c r="S28" s="40">
        <v>0</v>
      </c>
      <c r="T28" s="40">
        <v>0</v>
      </c>
      <c r="U28" s="40">
        <v>0</v>
      </c>
      <c r="V28" s="4" t="s">
        <v>677</v>
      </c>
      <c r="W28" s="4" t="s">
        <v>682</v>
      </c>
      <c r="X28" s="4" t="s">
        <v>868</v>
      </c>
      <c r="Y28" t="s">
        <v>775</v>
      </c>
    </row>
    <row r="29" spans="2:25" ht="15" customHeight="1" x14ac:dyDescent="0.25">
      <c r="B29" s="39">
        <v>20</v>
      </c>
      <c r="C29" s="513"/>
      <c r="D29" s="514"/>
      <c r="E29" s="204"/>
      <c r="F29" s="253" t="str">
        <f t="shared" si="3"/>
        <v/>
      </c>
      <c r="G29" s="205">
        <v>0</v>
      </c>
      <c r="H29" s="208">
        <f t="shared" si="1"/>
        <v>0</v>
      </c>
      <c r="I29" s="515"/>
      <c r="J29" s="516"/>
      <c r="L29" s="233" t="e">
        <f t="shared" si="2"/>
        <v>#N/A</v>
      </c>
      <c r="N29" s="268" t="s">
        <v>132</v>
      </c>
      <c r="O29" s="268" t="s">
        <v>676</v>
      </c>
      <c r="P29" s="40">
        <v>5</v>
      </c>
      <c r="Q29" s="40">
        <v>5</v>
      </c>
      <c r="R29" s="40">
        <v>0</v>
      </c>
      <c r="S29" s="40">
        <v>0</v>
      </c>
      <c r="T29" s="40">
        <v>0</v>
      </c>
      <c r="U29" s="40">
        <v>0</v>
      </c>
      <c r="V29" s="4" t="s">
        <v>677</v>
      </c>
      <c r="W29" s="4" t="s">
        <v>683</v>
      </c>
      <c r="X29" s="4" t="s">
        <v>869</v>
      </c>
      <c r="Y29" t="s">
        <v>775</v>
      </c>
    </row>
    <row r="30" spans="2:25" ht="15" customHeight="1" thickBot="1" x14ac:dyDescent="0.3">
      <c r="B30" s="41"/>
      <c r="C30" s="517"/>
      <c r="D30" s="518"/>
      <c r="E30" s="251"/>
      <c r="F30" s="254" t="str">
        <f t="shared" si="3"/>
        <v/>
      </c>
      <c r="G30" s="206">
        <v>0</v>
      </c>
      <c r="H30" s="209">
        <f t="shared" si="1"/>
        <v>0</v>
      </c>
      <c r="I30" s="517"/>
      <c r="J30" s="519"/>
      <c r="L30" s="233" t="e">
        <f t="shared" si="2"/>
        <v>#N/A</v>
      </c>
      <c r="N30" s="268" t="s">
        <v>136</v>
      </c>
      <c r="O30" s="268" t="s">
        <v>684</v>
      </c>
      <c r="P30" s="40">
        <v>6</v>
      </c>
      <c r="Q30" s="40">
        <v>6</v>
      </c>
      <c r="R30" s="40">
        <v>0</v>
      </c>
      <c r="S30" s="40">
        <v>0</v>
      </c>
      <c r="T30" s="40">
        <v>0</v>
      </c>
      <c r="U30" s="40">
        <v>0</v>
      </c>
      <c r="V30" s="4" t="s">
        <v>685</v>
      </c>
      <c r="W30" s="4" t="s">
        <v>686</v>
      </c>
      <c r="X30" s="4" t="s">
        <v>870</v>
      </c>
      <c r="Y30" t="s">
        <v>775</v>
      </c>
    </row>
    <row r="31" spans="2:25" ht="15" customHeight="1" thickBot="1" x14ac:dyDescent="0.3">
      <c r="B31" s="218" t="s">
        <v>735</v>
      </c>
      <c r="C31" s="219" t="s">
        <v>738</v>
      </c>
      <c r="D31" s="219"/>
      <c r="E31" s="219"/>
      <c r="F31" s="219"/>
      <c r="G31" s="220">
        <f>SUM(G10:G30)</f>
        <v>0</v>
      </c>
      <c r="H31" s="220">
        <f>SUM(H10:H30)</f>
        <v>0</v>
      </c>
      <c r="I31" s="501">
        <f>Presupuesto!F26</f>
        <v>1000000</v>
      </c>
      <c r="J31" s="502"/>
      <c r="L31" s="233"/>
      <c r="N31" s="268" t="s">
        <v>140</v>
      </c>
      <c r="O31" s="268" t="s">
        <v>684</v>
      </c>
      <c r="P31" s="40">
        <v>4</v>
      </c>
      <c r="Q31" s="40">
        <v>4</v>
      </c>
      <c r="R31" s="40">
        <v>1</v>
      </c>
      <c r="S31" s="40">
        <v>0</v>
      </c>
      <c r="T31" s="40">
        <v>0</v>
      </c>
      <c r="U31" s="40">
        <v>0</v>
      </c>
      <c r="V31" s="4" t="s">
        <v>685</v>
      </c>
      <c r="W31" s="4" t="s">
        <v>687</v>
      </c>
      <c r="X31" s="4" t="s">
        <v>870</v>
      </c>
      <c r="Y31" t="s">
        <v>775</v>
      </c>
    </row>
    <row r="32" spans="2:25" ht="15" customHeight="1" x14ac:dyDescent="0.25">
      <c r="L32" s="233"/>
      <c r="N32" s="268" t="s">
        <v>143</v>
      </c>
      <c r="O32" s="268" t="s">
        <v>684</v>
      </c>
      <c r="P32" s="40">
        <v>2.5</v>
      </c>
      <c r="Q32" s="40">
        <v>0</v>
      </c>
      <c r="R32" s="40">
        <v>1</v>
      </c>
      <c r="S32" s="40">
        <v>0</v>
      </c>
      <c r="T32" s="40">
        <v>0</v>
      </c>
      <c r="U32" s="40">
        <v>0</v>
      </c>
      <c r="V32" s="4" t="s">
        <v>685</v>
      </c>
      <c r="W32" s="4" t="s">
        <v>930</v>
      </c>
      <c r="X32" s="4" t="s">
        <v>870</v>
      </c>
    </row>
    <row r="33" spans="2:25" ht="15" customHeight="1" x14ac:dyDescent="0.25">
      <c r="N33" s="268" t="s">
        <v>147</v>
      </c>
      <c r="O33" s="268" t="s">
        <v>684</v>
      </c>
      <c r="P33" s="40">
        <v>2.5</v>
      </c>
      <c r="Q33" s="40">
        <v>0</v>
      </c>
      <c r="R33" s="40">
        <v>0</v>
      </c>
      <c r="S33" s="40">
        <v>0</v>
      </c>
      <c r="T33" s="40">
        <v>0</v>
      </c>
      <c r="U33" s="40">
        <v>0</v>
      </c>
      <c r="V33" s="4" t="s">
        <v>685</v>
      </c>
      <c r="W33" s="4" t="s">
        <v>688</v>
      </c>
      <c r="X33" s="4" t="s">
        <v>858</v>
      </c>
      <c r="Y33" t="s">
        <v>775</v>
      </c>
    </row>
    <row r="34" spans="2:25" ht="15" customHeight="1" thickBot="1" x14ac:dyDescent="0.3">
      <c r="N34" s="268" t="s">
        <v>150</v>
      </c>
      <c r="O34" s="268" t="s">
        <v>684</v>
      </c>
      <c r="P34" s="40">
        <v>6</v>
      </c>
      <c r="Q34" s="40">
        <v>6</v>
      </c>
      <c r="R34" s="40">
        <v>0</v>
      </c>
      <c r="S34" s="40">
        <v>0</v>
      </c>
      <c r="T34" s="40">
        <v>0</v>
      </c>
      <c r="U34" s="40">
        <v>0</v>
      </c>
      <c r="V34" s="4" t="s">
        <v>685</v>
      </c>
      <c r="W34" s="4" t="s">
        <v>689</v>
      </c>
      <c r="X34" s="4" t="s">
        <v>872</v>
      </c>
      <c r="Y34" t="s">
        <v>775</v>
      </c>
    </row>
    <row r="35" spans="2:25" ht="15" customHeight="1" thickBot="1" x14ac:dyDescent="0.3">
      <c r="B35" s="228" t="s">
        <v>886</v>
      </c>
      <c r="C35" s="224" t="s">
        <v>885</v>
      </c>
      <c r="D35" s="224" t="s">
        <v>658</v>
      </c>
      <c r="E35" s="224"/>
      <c r="F35" s="224"/>
      <c r="G35" s="224"/>
      <c r="H35" s="225" t="s">
        <v>642</v>
      </c>
      <c r="N35" s="268" t="s">
        <v>153</v>
      </c>
      <c r="O35" s="268" t="s">
        <v>684</v>
      </c>
      <c r="P35" s="40">
        <v>4</v>
      </c>
      <c r="Q35" s="40">
        <v>4</v>
      </c>
      <c r="R35" s="40">
        <v>0</v>
      </c>
      <c r="S35" s="40">
        <v>0</v>
      </c>
      <c r="T35" s="40">
        <v>0</v>
      </c>
      <c r="U35" s="40">
        <v>0</v>
      </c>
      <c r="V35" s="4" t="s">
        <v>685</v>
      </c>
      <c r="W35" s="4" t="s">
        <v>691</v>
      </c>
      <c r="X35" s="4" t="s">
        <v>872</v>
      </c>
      <c r="Y35" t="s">
        <v>775</v>
      </c>
    </row>
    <row r="36" spans="2:25" ht="15" customHeight="1" thickTop="1" x14ac:dyDescent="0.25">
      <c r="B36" s="229">
        <v>1</v>
      </c>
      <c r="C36" s="223" t="s">
        <v>660</v>
      </c>
      <c r="D36" s="223" t="s">
        <v>661</v>
      </c>
      <c r="E36" s="223"/>
      <c r="F36" s="223"/>
      <c r="G36" s="223"/>
      <c r="H36" s="226">
        <f>COUNTIF($L$10:$L$30,C36)</f>
        <v>0</v>
      </c>
      <c r="N36" s="268" t="s">
        <v>156</v>
      </c>
      <c r="O36" s="268" t="s">
        <v>684</v>
      </c>
      <c r="P36" s="40">
        <v>2</v>
      </c>
      <c r="Q36" s="40">
        <v>0</v>
      </c>
      <c r="R36" s="40">
        <v>0</v>
      </c>
      <c r="S36" s="40">
        <v>0</v>
      </c>
      <c r="T36" s="40">
        <v>0</v>
      </c>
      <c r="U36" s="40">
        <v>0</v>
      </c>
      <c r="V36" s="4" t="s">
        <v>685</v>
      </c>
      <c r="W36" s="4" t="s">
        <v>692</v>
      </c>
      <c r="X36" s="4" t="s">
        <v>871</v>
      </c>
      <c r="Y36" t="s">
        <v>775</v>
      </c>
    </row>
    <row r="37" spans="2:25" ht="15" customHeight="1" x14ac:dyDescent="0.25">
      <c r="B37" s="230">
        <v>2</v>
      </c>
      <c r="C37" s="221" t="s">
        <v>676</v>
      </c>
      <c r="D37" s="221" t="s">
        <v>677</v>
      </c>
      <c r="E37" s="221"/>
      <c r="F37" s="221"/>
      <c r="G37" s="221"/>
      <c r="H37" s="226">
        <f t="shared" ref="H37:H39" si="4">COUNTIF($L$10:$L$30,C37)</f>
        <v>0</v>
      </c>
      <c r="N37" s="268" t="s">
        <v>159</v>
      </c>
      <c r="O37" s="268" t="s">
        <v>684</v>
      </c>
      <c r="P37" s="40">
        <v>5</v>
      </c>
      <c r="Q37" s="40">
        <v>5</v>
      </c>
      <c r="R37" s="40">
        <v>0</v>
      </c>
      <c r="S37" s="40">
        <v>0</v>
      </c>
      <c r="T37" s="40">
        <v>0</v>
      </c>
      <c r="U37" s="40">
        <v>0</v>
      </c>
      <c r="V37" s="4" t="s">
        <v>685</v>
      </c>
      <c r="W37" s="4" t="s">
        <v>693</v>
      </c>
      <c r="X37" s="4" t="s">
        <v>860</v>
      </c>
      <c r="Y37" t="s">
        <v>775</v>
      </c>
    </row>
    <row r="38" spans="2:25" ht="15" customHeight="1" x14ac:dyDescent="0.25">
      <c r="B38" s="230">
        <v>3</v>
      </c>
      <c r="C38" s="221" t="s">
        <v>684</v>
      </c>
      <c r="D38" s="221" t="s">
        <v>685</v>
      </c>
      <c r="E38" s="221"/>
      <c r="F38" s="221"/>
      <c r="G38" s="221"/>
      <c r="H38" s="226">
        <f t="shared" si="4"/>
        <v>0</v>
      </c>
      <c r="N38" s="268" t="s">
        <v>162</v>
      </c>
      <c r="O38" s="268" t="s">
        <v>684</v>
      </c>
      <c r="P38" s="40">
        <v>2.5</v>
      </c>
      <c r="Q38" s="40">
        <v>2.5</v>
      </c>
      <c r="R38" s="40">
        <v>0</v>
      </c>
      <c r="S38" s="40">
        <v>0</v>
      </c>
      <c r="T38" s="40">
        <v>0</v>
      </c>
      <c r="U38" s="40">
        <v>0</v>
      </c>
      <c r="V38" s="4" t="s">
        <v>685</v>
      </c>
      <c r="W38" s="4" t="s">
        <v>694</v>
      </c>
      <c r="X38" s="4" t="s">
        <v>860</v>
      </c>
      <c r="Y38" t="s">
        <v>775</v>
      </c>
    </row>
    <row r="39" spans="2:25" ht="15" customHeight="1" x14ac:dyDescent="0.25">
      <c r="B39" s="230">
        <v>4</v>
      </c>
      <c r="C39" s="221" t="s">
        <v>695</v>
      </c>
      <c r="D39" s="221" t="s">
        <v>696</v>
      </c>
      <c r="E39" s="221"/>
      <c r="F39" s="221"/>
      <c r="G39" s="221"/>
      <c r="H39" s="226">
        <f t="shared" si="4"/>
        <v>0</v>
      </c>
      <c r="N39" s="268" t="s">
        <v>166</v>
      </c>
      <c r="O39" s="268" t="s">
        <v>695</v>
      </c>
      <c r="P39" s="40">
        <v>12</v>
      </c>
      <c r="Q39" s="40">
        <v>12</v>
      </c>
      <c r="R39" s="40">
        <v>0</v>
      </c>
      <c r="S39" s="40">
        <v>0</v>
      </c>
      <c r="T39" s="40">
        <v>0</v>
      </c>
      <c r="U39" s="40">
        <v>0</v>
      </c>
      <c r="V39" s="4" t="s">
        <v>696</v>
      </c>
      <c r="W39" s="4" t="s">
        <v>697</v>
      </c>
      <c r="X39" s="4" t="s">
        <v>873</v>
      </c>
      <c r="Y39" t="s">
        <v>775</v>
      </c>
    </row>
    <row r="40" spans="2:25" ht="15" customHeight="1" thickBot="1" x14ac:dyDescent="0.3">
      <c r="B40" s="231"/>
      <c r="C40" s="222"/>
      <c r="D40" s="222"/>
      <c r="E40" s="222"/>
      <c r="F40" s="222"/>
      <c r="G40" s="222"/>
      <c r="H40" s="227">
        <f>SUM(H36:H39)</f>
        <v>0</v>
      </c>
      <c r="N40" s="268" t="s">
        <v>169</v>
      </c>
      <c r="O40" s="268" t="s">
        <v>695</v>
      </c>
      <c r="P40" s="40">
        <v>6</v>
      </c>
      <c r="Q40" s="40">
        <v>6</v>
      </c>
      <c r="R40" s="40">
        <v>0</v>
      </c>
      <c r="S40" s="40">
        <v>0</v>
      </c>
      <c r="T40" s="40">
        <v>0</v>
      </c>
      <c r="U40" s="40">
        <v>0</v>
      </c>
      <c r="V40" s="4" t="s">
        <v>696</v>
      </c>
      <c r="W40" s="4" t="s">
        <v>698</v>
      </c>
      <c r="X40" s="4" t="s">
        <v>874</v>
      </c>
      <c r="Y40" t="s">
        <v>775</v>
      </c>
    </row>
    <row r="41" spans="2:25" ht="15" customHeight="1" x14ac:dyDescent="0.25">
      <c r="N41" s="268" t="s">
        <v>172</v>
      </c>
      <c r="O41" s="268" t="s">
        <v>695</v>
      </c>
      <c r="P41" s="40">
        <v>0</v>
      </c>
      <c r="Q41" s="40">
        <v>0</v>
      </c>
      <c r="R41" s="40">
        <v>1</v>
      </c>
      <c r="S41" s="40">
        <v>0</v>
      </c>
      <c r="T41" s="40">
        <v>0</v>
      </c>
      <c r="U41" s="40">
        <v>0</v>
      </c>
      <c r="V41" s="4" t="s">
        <v>696</v>
      </c>
      <c r="W41" s="4" t="s">
        <v>699</v>
      </c>
      <c r="X41" s="4" t="s">
        <v>875</v>
      </c>
      <c r="Y41" t="s">
        <v>775</v>
      </c>
    </row>
    <row r="42" spans="2:25" ht="15" customHeight="1" x14ac:dyDescent="0.25">
      <c r="N42" s="268" t="s">
        <v>176</v>
      </c>
      <c r="O42" s="268" t="s">
        <v>695</v>
      </c>
      <c r="P42" s="40">
        <v>0</v>
      </c>
      <c r="Q42" s="40">
        <v>0</v>
      </c>
      <c r="R42" s="40">
        <v>1</v>
      </c>
      <c r="S42" s="40">
        <v>0</v>
      </c>
      <c r="T42" s="40">
        <v>0</v>
      </c>
      <c r="U42" s="40">
        <v>0</v>
      </c>
      <c r="V42" s="4" t="s">
        <v>696</v>
      </c>
      <c r="W42" s="4" t="s">
        <v>700</v>
      </c>
      <c r="X42" s="4" t="s">
        <v>876</v>
      </c>
      <c r="Y42" t="s">
        <v>775</v>
      </c>
    </row>
    <row r="43" spans="2:25" ht="15" customHeight="1" x14ac:dyDescent="0.25">
      <c r="N43" s="268" t="s">
        <v>179</v>
      </c>
      <c r="O43" s="268" t="s">
        <v>695</v>
      </c>
      <c r="P43" s="40">
        <v>0</v>
      </c>
      <c r="Q43" s="40">
        <v>0</v>
      </c>
      <c r="R43" s="40">
        <v>1</v>
      </c>
      <c r="S43" s="40">
        <v>0</v>
      </c>
      <c r="T43" s="40">
        <v>0</v>
      </c>
      <c r="U43" s="40">
        <v>0</v>
      </c>
      <c r="V43" s="4" t="s">
        <v>661</v>
      </c>
      <c r="W43" s="4" t="s">
        <v>701</v>
      </c>
      <c r="X43" s="4" t="s">
        <v>78</v>
      </c>
      <c r="Y43" t="s">
        <v>775</v>
      </c>
    </row>
    <row r="44" spans="2:25" x14ac:dyDescent="0.25"/>
    <row r="45" spans="2:25" x14ac:dyDescent="0.25"/>
    <row r="46" spans="2:25" x14ac:dyDescent="0.25"/>
    <row r="47" spans="2:25" x14ac:dyDescent="0.25"/>
    <row r="48" spans="2:25" x14ac:dyDescent="0.25"/>
    <row r="49" x14ac:dyDescent="0.25"/>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hidden="1" x14ac:dyDescent="0.25"/>
    <row r="62" hidden="1" x14ac:dyDescent="0.25"/>
    <row r="63" hidden="1" x14ac:dyDescent="0.25"/>
    <row r="64" hidden="1" x14ac:dyDescent="0.25"/>
    <row r="65" hidden="1" x14ac:dyDescent="0.25"/>
    <row r="66" hidden="1" x14ac:dyDescent="0.25"/>
    <row r="67" hidden="1" x14ac:dyDescent="0.25"/>
    <row r="68" hidden="1" x14ac:dyDescent="0.25"/>
    <row r="69" hidden="1" x14ac:dyDescent="0.25"/>
  </sheetData>
  <sheetProtection algorithmName="SHA-512" hashValue="cPpeIrMOnbYlhYsAePwuWr6PoP+9zvgzAHVDfr/i9KJksLmkLr+t/JVjPwgAPjsCYEUDyS8LqpMNrvDFvDO5QQ==" saltValue="l1SNrR5Zy2USytOGFaKDcg==" spinCount="100000" sheet="1" objects="1" scenarios="1" formatCells="0" formatColumns="0" formatRows="0" selectLockedCells="1" autoFilter="0"/>
  <mergeCells count="51">
    <mergeCell ref="C25:D25"/>
    <mergeCell ref="I25:J25"/>
    <mergeCell ref="C29:D29"/>
    <mergeCell ref="I29:J29"/>
    <mergeCell ref="C30:D30"/>
    <mergeCell ref="I30:J30"/>
    <mergeCell ref="C26:D26"/>
    <mergeCell ref="I26:J26"/>
    <mergeCell ref="C27:D27"/>
    <mergeCell ref="I27:J27"/>
    <mergeCell ref="C28:D28"/>
    <mergeCell ref="I28:J28"/>
    <mergeCell ref="C22:D22"/>
    <mergeCell ref="I22:J22"/>
    <mergeCell ref="C23:D23"/>
    <mergeCell ref="I23:J23"/>
    <mergeCell ref="C24:D24"/>
    <mergeCell ref="I24:J24"/>
    <mergeCell ref="C19:D19"/>
    <mergeCell ref="I19:J19"/>
    <mergeCell ref="C20:D20"/>
    <mergeCell ref="I20:J20"/>
    <mergeCell ref="C21:D21"/>
    <mergeCell ref="I21:J21"/>
    <mergeCell ref="C16:D16"/>
    <mergeCell ref="I16:J16"/>
    <mergeCell ref="C17:D17"/>
    <mergeCell ref="I17:J17"/>
    <mergeCell ref="C18:D18"/>
    <mergeCell ref="I18:J18"/>
    <mergeCell ref="I13:J13"/>
    <mergeCell ref="C14:D14"/>
    <mergeCell ref="I14:J14"/>
    <mergeCell ref="C15:D15"/>
    <mergeCell ref="I15:J15"/>
    <mergeCell ref="G4:H4"/>
    <mergeCell ref="G5:H5"/>
    <mergeCell ref="B4:F5"/>
    <mergeCell ref="I31:J31"/>
    <mergeCell ref="P8:U8"/>
    <mergeCell ref="I4:J4"/>
    <mergeCell ref="I5:J5"/>
    <mergeCell ref="C9:D9"/>
    <mergeCell ref="I9:J9"/>
    <mergeCell ref="C10:D10"/>
    <mergeCell ref="I10:J10"/>
    <mergeCell ref="C11:D11"/>
    <mergeCell ref="I11:J11"/>
    <mergeCell ref="C12:D12"/>
    <mergeCell ref="I12:J12"/>
    <mergeCell ref="C13:D13"/>
  </mergeCells>
  <dataValidations disablePrompts="1" count="1">
    <dataValidation type="list" allowBlank="1" showInputMessage="1" showErrorMessage="1" promptTitle="Tenga en cuenta convoctaria" prompt="No todos los productos estan habilitados, estos dependen de los terminos de referencia de la convocatoria." sqref="C10:C29 D10 D22:D29">
      <formula1>List_prod</formula1>
    </dataValidation>
  </dataValidations>
  <printOptions horizontalCentered="1"/>
  <pageMargins left="0.70866141732283472" right="0.70866141732283472" top="0.74803149606299213" bottom="0.74803149606299213" header="0.31496062992125984" footer="0.31496062992125984"/>
  <pageSetup scale="58" orientation="portrait" r:id="rId1"/>
  <rowBreaks count="1" manualBreakCount="1">
    <brk id="43" max="10" man="1"/>
  </rowBreaks>
  <ignoredErrors>
    <ignoredError sqref="L15:L30" evalError="1"/>
  </ignoredError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144</vt:i4>
      </vt:variant>
    </vt:vector>
  </HeadingPairs>
  <TitlesOfParts>
    <vt:vector size="160" baseType="lpstr">
      <vt:lpstr>Opciones</vt:lpstr>
      <vt:lpstr>Datos_Generales</vt:lpstr>
      <vt:lpstr> Resumen</vt:lpstr>
      <vt:lpstr>Descripción</vt:lpstr>
      <vt:lpstr>Objetivos </vt:lpstr>
      <vt:lpstr>Metodología</vt:lpstr>
      <vt:lpstr>Estado_del_Arte</vt:lpstr>
      <vt:lpstr>Cronograma</vt:lpstr>
      <vt:lpstr>Productos</vt:lpstr>
      <vt:lpstr>Integrantes</vt:lpstr>
      <vt:lpstr>Presupuesto</vt:lpstr>
      <vt:lpstr>Impactos</vt:lpstr>
      <vt:lpstr>Biblografia</vt:lpstr>
      <vt:lpstr>Grupo</vt:lpstr>
      <vt:lpstr>Imagenes</vt:lpstr>
      <vt:lpstr>Normas</vt:lpstr>
      <vt:lpstr>' Resumen'!Área_de_impresión</vt:lpstr>
      <vt:lpstr>Biblografia!Área_de_impresión</vt:lpstr>
      <vt:lpstr>Cronograma!Área_de_impresión</vt:lpstr>
      <vt:lpstr>Datos_Generales!Área_de_impresión</vt:lpstr>
      <vt:lpstr>Descripción!Área_de_impresión</vt:lpstr>
      <vt:lpstr>Estado_del_Arte!Área_de_impresión</vt:lpstr>
      <vt:lpstr>Grupo!Área_de_impresión</vt:lpstr>
      <vt:lpstr>Imagenes!Área_de_impresión</vt:lpstr>
      <vt:lpstr>Impactos!Área_de_impresión</vt:lpstr>
      <vt:lpstr>Integrantes!Área_de_impresión</vt:lpstr>
      <vt:lpstr>Metodología!Área_de_impresión</vt:lpstr>
      <vt:lpstr>Normas!Área_de_impresión</vt:lpstr>
      <vt:lpstr>'Objetivos '!Área_de_impresión</vt:lpstr>
      <vt:lpstr>Presupuesto!Área_de_impresión</vt:lpstr>
      <vt:lpstr>Productos!Área_de_impresión</vt:lpstr>
      <vt:lpstr>Caract</vt:lpstr>
      <vt:lpstr>Conv_Opc</vt:lpstr>
      <vt:lpstr>Elec_Conv</vt:lpstr>
      <vt:lpstr>Facultades</vt:lpstr>
      <vt:lpstr>FunProy_EMP</vt:lpstr>
      <vt:lpstr>FunProy_IMP</vt:lpstr>
      <vt:lpstr>FunProy_INO</vt:lpstr>
      <vt:lpstr>FunProy_INV</vt:lpstr>
      <vt:lpstr>FunProy_PIC</vt:lpstr>
      <vt:lpstr>GP_1</vt:lpstr>
      <vt:lpstr>GP_10</vt:lpstr>
      <vt:lpstr>GP_11</vt:lpstr>
      <vt:lpstr>GP_12</vt:lpstr>
      <vt:lpstr>GP_13</vt:lpstr>
      <vt:lpstr>GP_14</vt:lpstr>
      <vt:lpstr>GP_15</vt:lpstr>
      <vt:lpstr>GP_16</vt:lpstr>
      <vt:lpstr>GP_17</vt:lpstr>
      <vt:lpstr>GP_18</vt:lpstr>
      <vt:lpstr>GP_19</vt:lpstr>
      <vt:lpstr>GP_2</vt:lpstr>
      <vt:lpstr>GP_20</vt:lpstr>
      <vt:lpstr>GP_21</vt:lpstr>
      <vt:lpstr>GP_22</vt:lpstr>
      <vt:lpstr>GP_23</vt:lpstr>
      <vt:lpstr>GP_24</vt:lpstr>
      <vt:lpstr>GP_25</vt:lpstr>
      <vt:lpstr>GP_26</vt:lpstr>
      <vt:lpstr>GP_27</vt:lpstr>
      <vt:lpstr>GP_28</vt:lpstr>
      <vt:lpstr>GP_29</vt:lpstr>
      <vt:lpstr>GP_3</vt:lpstr>
      <vt:lpstr>GP_30</vt:lpstr>
      <vt:lpstr>GP_31</vt:lpstr>
      <vt:lpstr>GP_32</vt:lpstr>
      <vt:lpstr>GP_33</vt:lpstr>
      <vt:lpstr>GP_34</vt:lpstr>
      <vt:lpstr>GP_35</vt:lpstr>
      <vt:lpstr>GP_36</vt:lpstr>
      <vt:lpstr>GP_37</vt:lpstr>
      <vt:lpstr>GP_38</vt:lpstr>
      <vt:lpstr>GP_39</vt:lpstr>
      <vt:lpstr>GP_4</vt:lpstr>
      <vt:lpstr>GP_40</vt:lpstr>
      <vt:lpstr>GP_41</vt:lpstr>
      <vt:lpstr>GP_42</vt:lpstr>
      <vt:lpstr>GP_43</vt:lpstr>
      <vt:lpstr>GP_44</vt:lpstr>
      <vt:lpstr>GP_45</vt:lpstr>
      <vt:lpstr>GP_46</vt:lpstr>
      <vt:lpstr>GP_47</vt:lpstr>
      <vt:lpstr>GP_48</vt:lpstr>
      <vt:lpstr>GP_49</vt:lpstr>
      <vt:lpstr>GP_5</vt:lpstr>
      <vt:lpstr>GP_50</vt:lpstr>
      <vt:lpstr>GP_51</vt:lpstr>
      <vt:lpstr>GP_52</vt:lpstr>
      <vt:lpstr>GP_53</vt:lpstr>
      <vt:lpstr>GP_54</vt:lpstr>
      <vt:lpstr>GP_56</vt:lpstr>
      <vt:lpstr>GP_57</vt:lpstr>
      <vt:lpstr>GP_58</vt:lpstr>
      <vt:lpstr>GP_59</vt:lpstr>
      <vt:lpstr>GP_6</vt:lpstr>
      <vt:lpstr>GP_60</vt:lpstr>
      <vt:lpstr>GP_62</vt:lpstr>
      <vt:lpstr>GP_63</vt:lpstr>
      <vt:lpstr>GP_64</vt:lpstr>
      <vt:lpstr>GP_65</vt:lpstr>
      <vt:lpstr>GP_66</vt:lpstr>
      <vt:lpstr>GP_67</vt:lpstr>
      <vt:lpstr>GP_68</vt:lpstr>
      <vt:lpstr>GP_69</vt:lpstr>
      <vt:lpstr>GP_7</vt:lpstr>
      <vt:lpstr>GP_70</vt:lpstr>
      <vt:lpstr>GP_71</vt:lpstr>
      <vt:lpstr>GP_72</vt:lpstr>
      <vt:lpstr>GP_73</vt:lpstr>
      <vt:lpstr>GP_74</vt:lpstr>
      <vt:lpstr>GP_75</vt:lpstr>
      <vt:lpstr>GP_76</vt:lpstr>
      <vt:lpstr>GP_77</vt:lpstr>
      <vt:lpstr>GP_78</vt:lpstr>
      <vt:lpstr>GP_79</vt:lpstr>
      <vt:lpstr>GP_8</vt:lpstr>
      <vt:lpstr>GP_80</vt:lpstr>
      <vt:lpstr>GP_81</vt:lpstr>
      <vt:lpstr>GP_82</vt:lpstr>
      <vt:lpstr>GP_83</vt:lpstr>
      <vt:lpstr>GP_84</vt:lpstr>
      <vt:lpstr>GP_85</vt:lpstr>
      <vt:lpstr>GP_9</vt:lpstr>
      <vt:lpstr>Grup_Clasifica</vt:lpstr>
      <vt:lpstr>Grupos</vt:lpstr>
      <vt:lpstr>List_prod</vt:lpstr>
      <vt:lpstr>meses</vt:lpstr>
      <vt:lpstr>NVEstudios</vt:lpstr>
      <vt:lpstr>Presupuesto</vt:lpstr>
      <vt:lpstr>Puntos</vt:lpstr>
      <vt:lpstr>RelaPts_Ps</vt:lpstr>
      <vt:lpstr>SEDESUMNG</vt:lpstr>
      <vt:lpstr>Cronograma!SioNo</vt:lpstr>
      <vt:lpstr>SMLV</vt:lpstr>
      <vt:lpstr>Tabla_prod</vt:lpstr>
      <vt:lpstr>' Resumen'!Títulos_a_imprimir</vt:lpstr>
      <vt:lpstr>Biblografia!Títulos_a_imprimir</vt:lpstr>
      <vt:lpstr>Cronograma!Títulos_a_imprimir</vt:lpstr>
      <vt:lpstr>Datos_Generales!Títulos_a_imprimir</vt:lpstr>
      <vt:lpstr>Descripción!Títulos_a_imprimir</vt:lpstr>
      <vt:lpstr>Estado_del_Arte!Títulos_a_imprimir</vt:lpstr>
      <vt:lpstr>Grupo!Títulos_a_imprimir</vt:lpstr>
      <vt:lpstr>Imagenes!Títulos_a_imprimir</vt:lpstr>
      <vt:lpstr>Impactos!Títulos_a_imprimir</vt:lpstr>
      <vt:lpstr>Integrantes!Títulos_a_imprimir</vt:lpstr>
      <vt:lpstr>Metodología!Títulos_a_imprimir</vt:lpstr>
      <vt:lpstr>Normas!Títulos_a_imprimir</vt:lpstr>
      <vt:lpstr>'Objetivos '!Títulos_a_imprimir</vt:lpstr>
      <vt:lpstr>Presupuesto!Títulos_a_imprimir</vt:lpstr>
      <vt:lpstr>Productos!Títulos_a_imprimir</vt:lpstr>
      <vt:lpstr>Tp_Entidad</vt:lpstr>
      <vt:lpstr>Tp_Impacto</vt:lpstr>
      <vt:lpstr>Tp_Productos</vt:lpstr>
      <vt:lpstr>Tp_proy</vt:lpstr>
      <vt:lpstr>TP_Rubro</vt:lpstr>
      <vt:lpstr>TpCentro2</vt:lpstr>
      <vt:lpstr>TPConvocatoria</vt:lpstr>
      <vt:lpstr>TpImpac</vt:lpstr>
      <vt:lpstr>Val_OPS</vt:lpstr>
      <vt:lpstr>VinUMNG</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dc:creator>
  <cp:lastModifiedBy>Luis Alexander Chirivi</cp:lastModifiedBy>
  <cp:lastPrinted>2014-05-08T03:25:59Z</cp:lastPrinted>
  <dcterms:created xsi:type="dcterms:W3CDTF">2014-05-03T15:32:47Z</dcterms:created>
  <dcterms:modified xsi:type="dcterms:W3CDTF">2014-10-06T20:28:24Z</dcterms:modified>
</cp:coreProperties>
</file>